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otebook\Desktop\PRACOVNÍ\2016\MODERNIZACE ŽST. CHEB\PROJEKT STAVBY\Výkazy kubatur\"/>
    </mc:Choice>
  </mc:AlternateContent>
  <bookViews>
    <workbookView xWindow="-1650" yWindow="2640" windowWidth="14865" windowHeight="2655"/>
  </bookViews>
  <sheets>
    <sheet name="VV zem. práce" sheetId="1" r:id="rId1"/>
  </sheets>
  <definedNames>
    <definedName name="_xlnm.Print_Titles" localSheetId="0">'VV zem. práce'!$1:$1</definedName>
  </definedNames>
  <calcPr calcId="152511"/>
</workbook>
</file>

<file path=xl/calcChain.xml><?xml version="1.0" encoding="utf-8"?>
<calcChain xmlns="http://schemas.openxmlformats.org/spreadsheetml/2006/main">
  <c r="AC21" i="1" l="1"/>
  <c r="AF21" i="1"/>
  <c r="A22" i="1"/>
  <c r="AF35" i="1"/>
  <c r="AF33" i="1"/>
  <c r="AF29" i="1"/>
  <c r="AF27" i="1"/>
  <c r="AF25" i="1"/>
  <c r="AF19" i="1"/>
  <c r="AF15" i="1"/>
  <c r="AF13" i="1"/>
  <c r="AF11" i="1"/>
  <c r="AC35" i="1"/>
  <c r="AC33" i="1"/>
  <c r="AC29" i="1"/>
  <c r="AC27" i="1"/>
  <c r="AC25" i="1"/>
  <c r="AC19" i="1"/>
  <c r="AC15" i="1"/>
  <c r="AC13" i="1"/>
  <c r="AC11" i="1"/>
  <c r="Z35" i="1"/>
  <c r="Z33" i="1"/>
  <c r="Z29" i="1"/>
  <c r="Z27" i="1"/>
  <c r="Z25" i="1"/>
  <c r="Z21" i="1"/>
  <c r="Z19" i="1"/>
  <c r="Z15" i="1"/>
  <c r="Z13" i="1"/>
  <c r="Z11" i="1"/>
  <c r="W35" i="1"/>
  <c r="W33" i="1"/>
  <c r="W29" i="1"/>
  <c r="W27" i="1"/>
  <c r="W25" i="1"/>
  <c r="W21" i="1"/>
  <c r="W19" i="1"/>
  <c r="W15" i="1"/>
  <c r="T21" i="1"/>
  <c r="T19" i="1"/>
  <c r="T15" i="1"/>
  <c r="Q35" i="1"/>
  <c r="Q33" i="1"/>
  <c r="Q29" i="1"/>
  <c r="Q27" i="1"/>
  <c r="Q25" i="1"/>
  <c r="A10" i="1" l="1"/>
  <c r="A12" i="1" s="1"/>
  <c r="A14" i="1" s="1"/>
  <c r="A16" i="1" s="1"/>
  <c r="A18" i="1" s="1"/>
  <c r="A20" i="1" s="1"/>
  <c r="A24" i="1" s="1"/>
  <c r="A26" i="1" s="1"/>
  <c r="A28" i="1" s="1"/>
  <c r="A30" i="1" s="1"/>
  <c r="A32" i="1" s="1"/>
  <c r="A34" i="1" s="1"/>
  <c r="A36" i="1" s="1"/>
  <c r="C33" i="1" l="1"/>
  <c r="C27" i="1"/>
  <c r="C25" i="1"/>
  <c r="AG25" i="1" l="1"/>
  <c r="AG33" i="1"/>
  <c r="AD33" i="1"/>
  <c r="AA33" i="1"/>
  <c r="AG27" i="1"/>
  <c r="AD27" i="1"/>
  <c r="AA27" i="1"/>
  <c r="R27" i="1"/>
  <c r="AG15" i="1"/>
  <c r="AG13" i="1"/>
  <c r="AG11" i="1"/>
  <c r="AF9" i="1"/>
  <c r="T29" i="1"/>
  <c r="N29" i="1"/>
  <c r="O29" i="1" s="1"/>
  <c r="K29" i="1"/>
  <c r="C29" i="1"/>
  <c r="X27" i="1"/>
  <c r="T27" i="1"/>
  <c r="U27" i="1" s="1"/>
  <c r="N27" i="1"/>
  <c r="K27" i="1"/>
  <c r="H27" i="1"/>
  <c r="E27" i="1"/>
  <c r="W9" i="1"/>
  <c r="W13" i="1"/>
  <c r="W11" i="1"/>
  <c r="Q21" i="1"/>
  <c r="Q19" i="1"/>
  <c r="Q15" i="1"/>
  <c r="Q13" i="1"/>
  <c r="Q11" i="1"/>
  <c r="Q9" i="1"/>
  <c r="C15" i="1"/>
  <c r="U15" i="1" s="1"/>
  <c r="C13" i="1"/>
  <c r="C11" i="1"/>
  <c r="C9" i="1"/>
  <c r="R9" i="1" s="1"/>
  <c r="AD15" i="1"/>
  <c r="N15" i="1"/>
  <c r="K15" i="1"/>
  <c r="T13" i="1"/>
  <c r="U13" i="1" s="1"/>
  <c r="N13" i="1"/>
  <c r="K13" i="1"/>
  <c r="L13" i="1" s="1"/>
  <c r="T11" i="1"/>
  <c r="N11" i="1"/>
  <c r="K11" i="1"/>
  <c r="T33" i="1"/>
  <c r="U33" i="1" s="1"/>
  <c r="R33" i="1"/>
  <c r="N33" i="1"/>
  <c r="O33" i="1" s="1"/>
  <c r="N19" i="1"/>
  <c r="K33" i="1"/>
  <c r="K19" i="1"/>
  <c r="C19" i="1"/>
  <c r="U11" i="1" l="1"/>
  <c r="AG29" i="1"/>
  <c r="AD29" i="1"/>
  <c r="AA29" i="1"/>
  <c r="U29" i="1"/>
  <c r="R29" i="1"/>
  <c r="R19" i="1"/>
  <c r="L29" i="1"/>
  <c r="X29" i="1"/>
  <c r="O19" i="1"/>
  <c r="U19" i="1"/>
  <c r="O11" i="1"/>
  <c r="AA11" i="1"/>
  <c r="O15" i="1"/>
  <c r="AA15" i="1"/>
  <c r="X15" i="1"/>
  <c r="AD13" i="1"/>
  <c r="R13" i="1"/>
  <c r="AA19" i="1"/>
  <c r="AD19" i="1"/>
  <c r="O13" i="1"/>
  <c r="AG19" i="1"/>
  <c r="F27" i="1"/>
  <c r="I27" i="1"/>
  <c r="L27" i="1"/>
  <c r="L15" i="1"/>
  <c r="R15" i="1"/>
  <c r="X13" i="1"/>
  <c r="AA13" i="1"/>
  <c r="L11" i="1"/>
  <c r="R11" i="1"/>
  <c r="X11" i="1"/>
  <c r="AD11" i="1"/>
  <c r="O27" i="1" l="1"/>
  <c r="T35" i="1" l="1"/>
  <c r="T25" i="1"/>
  <c r="U25" i="1" s="1"/>
  <c r="T9" i="1"/>
  <c r="U9" i="1" s="1"/>
  <c r="AC9" i="1" l="1"/>
  <c r="AD9" i="1" s="1"/>
  <c r="Z9" i="1"/>
  <c r="AA9" i="1" s="1"/>
  <c r="N9" i="1"/>
  <c r="O9" i="1" s="1"/>
  <c r="N21" i="1"/>
  <c r="N25" i="1"/>
  <c r="N35" i="1"/>
  <c r="X9" i="1"/>
  <c r="E9" i="1"/>
  <c r="X19" i="1"/>
  <c r="E19" i="1"/>
  <c r="C21" i="1"/>
  <c r="AG21" i="1" s="1"/>
  <c r="E21" i="1"/>
  <c r="E25" i="1"/>
  <c r="X33" i="1"/>
  <c r="E33" i="1"/>
  <c r="C35" i="1"/>
  <c r="E35" i="1"/>
  <c r="H9" i="1"/>
  <c r="K9" i="1"/>
  <c r="H19" i="1"/>
  <c r="H21" i="1"/>
  <c r="K21" i="1"/>
  <c r="H25" i="1"/>
  <c r="K25" i="1"/>
  <c r="H33" i="1"/>
  <c r="H35" i="1"/>
  <c r="K35" i="1"/>
  <c r="AG35" i="1" l="1"/>
  <c r="AD35" i="1"/>
  <c r="AA35" i="1"/>
  <c r="U35" i="1"/>
  <c r="O35" i="1"/>
  <c r="X35" i="1"/>
  <c r="R35" i="1"/>
  <c r="X25" i="1"/>
  <c r="AD25" i="1"/>
  <c r="R25" i="1"/>
  <c r="O25" i="1"/>
  <c r="AA25" i="1"/>
  <c r="X21" i="1"/>
  <c r="AA21" i="1"/>
  <c r="R21" i="1"/>
  <c r="U21" i="1"/>
  <c r="U37" i="1" s="1"/>
  <c r="O21" i="1"/>
  <c r="AD21" i="1"/>
  <c r="AD38" i="1" s="1"/>
  <c r="I35" i="1"/>
  <c r="I25" i="1"/>
  <c r="L21" i="1"/>
  <c r="L19" i="1"/>
  <c r="L35" i="1"/>
  <c r="L25" i="1"/>
  <c r="L9" i="1"/>
  <c r="F19" i="1"/>
  <c r="I21" i="1"/>
  <c r="F25" i="1"/>
  <c r="F21" i="1"/>
  <c r="F35" i="1"/>
  <c r="I33" i="1"/>
  <c r="L33" i="1"/>
  <c r="I19" i="1"/>
  <c r="I9" i="1"/>
  <c r="F33" i="1"/>
  <c r="F9" i="1"/>
  <c r="AG9" i="1" s="1"/>
  <c r="X37" i="1" l="1"/>
  <c r="AG37" i="1"/>
  <c r="L37" i="1"/>
  <c r="O37" i="1" l="1"/>
  <c r="AA37" i="1"/>
  <c r="AD37" i="1"/>
  <c r="R37" i="1" l="1"/>
  <c r="R39" i="1" s="1"/>
</calcChain>
</file>

<file path=xl/sharedStrings.xml><?xml version="1.0" encoding="utf-8"?>
<sst xmlns="http://schemas.openxmlformats.org/spreadsheetml/2006/main" count="51" uniqueCount="24">
  <si>
    <t>výkop</t>
  </si>
  <si>
    <t>pláň</t>
  </si>
  <si>
    <t>svahování</t>
  </si>
  <si>
    <r>
      <rPr>
        <b/>
        <sz val="8"/>
        <color indexed="10"/>
        <rFont val="Arial CE"/>
        <charset val="238"/>
      </rPr>
      <t>př.řez</t>
    </r>
  </si>
  <si>
    <t>km</t>
  </si>
  <si>
    <r>
      <rPr>
        <b/>
        <sz val="8"/>
        <color indexed="10"/>
        <rFont val="Arial CE"/>
        <charset val="238"/>
      </rPr>
      <t>vzdál.</t>
    </r>
  </si>
  <si>
    <t>m2</t>
  </si>
  <si>
    <t>m3</t>
  </si>
  <si>
    <t>m</t>
  </si>
  <si>
    <t>Váp. stabilizace</t>
  </si>
  <si>
    <t>štěrkodrtě</t>
  </si>
  <si>
    <t>stezka plocha</t>
  </si>
  <si>
    <t>stezka výplň</t>
  </si>
  <si>
    <t>SO 10-13 , SO 11-13</t>
  </si>
  <si>
    <t>Celkový výkop</t>
  </si>
  <si>
    <t>odstr štěrku</t>
  </si>
  <si>
    <t>odstranění zeminy</t>
  </si>
  <si>
    <t>náhr zemní pláň</t>
  </si>
  <si>
    <t xml:space="preserve">  </t>
  </si>
  <si>
    <t>filtrační geotextilie</t>
  </si>
  <si>
    <t>geotex.</t>
  </si>
  <si>
    <t>červené - i bentonit</t>
  </si>
  <si>
    <t>Výkaz kubatur</t>
  </si>
  <si>
    <r>
      <t>výztuž. geotex.+</t>
    </r>
    <r>
      <rPr>
        <sz val="10"/>
        <color rgb="FFFF0000"/>
        <rFont val="Arial CE"/>
        <charset val="238"/>
      </rPr>
      <t xml:space="preserve"> bentonit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</si>
</sst>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8"/>
      <color indexed="10"/>
      <name val="Arial CE"/>
      <charset val="238"/>
    </font>
    <font>
      <sz val="8"/>
      <color indexed="10"/>
      <name val="Arial CE"/>
      <charset val="238"/>
    </font>
    <font>
      <sz val="7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rgb="FFFF0000"/>
      <name val="Arial CE"/>
      <charset val="238"/>
    </font>
    <font>
      <b/>
      <sz val="14"/>
      <name val="Arial CE"/>
      <charset val="238"/>
    </font>
    <font>
      <sz val="10"/>
      <color rgb="FFFF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55"/>
      </patternFill>
    </fill>
    <fill>
      <patternFill patternType="solid">
        <fgColor indexed="13"/>
        <bgColor indexed="3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55"/>
      </patternFill>
    </fill>
  </fills>
  <borders count="2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10">
    <xf numFmtId="0" fontId="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2" fillId="0" borderId="0" xfId="0" applyFont="1" applyFill="1" applyBorder="1"/>
    <xf numFmtId="0" fontId="5" fillId="0" borderId="0" xfId="0" applyFont="1" applyFill="1" applyBorder="1" applyAlignment="1">
      <alignment horizontal="right"/>
    </xf>
    <xf numFmtId="4" fontId="5" fillId="0" borderId="15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4" fontId="2" fillId="0" borderId="0" xfId="0" applyNumberFormat="1" applyFont="1" applyFill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4" fontId="8" fillId="0" borderId="10" xfId="0" applyNumberFormat="1" applyFont="1" applyBorder="1" applyAlignment="1">
      <alignment horizontal="center"/>
    </xf>
    <xf numFmtId="4" fontId="8" fillId="0" borderId="11" xfId="0" applyNumberFormat="1" applyFont="1" applyBorder="1" applyAlignment="1">
      <alignment horizontal="center"/>
    </xf>
    <xf numFmtId="4" fontId="8" fillId="3" borderId="12" xfId="0" applyNumberFormat="1" applyFont="1" applyFill="1" applyBorder="1" applyAlignment="1">
      <alignment horizontal="right"/>
    </xf>
    <xf numFmtId="0" fontId="8" fillId="0" borderId="10" xfId="0" applyFont="1" applyBorder="1" applyAlignment="1">
      <alignment horizontal="right"/>
    </xf>
    <xf numFmtId="4" fontId="8" fillId="0" borderId="13" xfId="0" applyNumberFormat="1" applyFont="1" applyFill="1" applyBorder="1" applyAlignment="1">
      <alignment horizontal="right"/>
    </xf>
    <xf numFmtId="0" fontId="8" fillId="0" borderId="13" xfId="0" applyFont="1" applyFill="1" applyBorder="1" applyAlignment="1">
      <alignment horizontal="right"/>
    </xf>
    <xf numFmtId="4" fontId="8" fillId="0" borderId="10" xfId="0" applyNumberFormat="1" applyFont="1" applyBorder="1" applyAlignment="1">
      <alignment horizontal="right"/>
    </xf>
    <xf numFmtId="4" fontId="8" fillId="0" borderId="10" xfId="0" applyNumberFormat="1" applyFont="1" applyFill="1" applyBorder="1" applyAlignment="1">
      <alignment horizontal="right"/>
    </xf>
    <xf numFmtId="0" fontId="8" fillId="0" borderId="0" xfId="0" applyFont="1"/>
    <xf numFmtId="4" fontId="8" fillId="0" borderId="12" xfId="0" applyNumberFormat="1" applyFont="1" applyBorder="1" applyAlignment="1">
      <alignment horizontal="right"/>
    </xf>
    <xf numFmtId="4" fontId="8" fillId="2" borderId="13" xfId="0" applyNumberFormat="1" applyFont="1" applyFill="1" applyBorder="1" applyAlignment="1">
      <alignment horizontal="right"/>
    </xf>
    <xf numFmtId="4" fontId="8" fillId="2" borderId="14" xfId="0" applyNumberFormat="1" applyFont="1" applyFill="1" applyBorder="1" applyAlignment="1">
      <alignment horizontal="right"/>
    </xf>
    <xf numFmtId="4" fontId="8" fillId="0" borderId="12" xfId="0" applyNumberFormat="1" applyFont="1" applyFill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0" fontId="8" fillId="0" borderId="0" xfId="0" applyFont="1" applyFill="1"/>
    <xf numFmtId="16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left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8" fillId="5" borderId="9" xfId="0" applyFont="1" applyFill="1" applyBorder="1" applyAlignment="1">
      <alignment horizontal="center"/>
    </xf>
    <xf numFmtId="164" fontId="8" fillId="5" borderId="10" xfId="0" applyNumberFormat="1" applyFont="1" applyFill="1" applyBorder="1" applyAlignment="1">
      <alignment horizontal="center"/>
    </xf>
    <xf numFmtId="4" fontId="8" fillId="5" borderId="11" xfId="0" applyNumberFormat="1" applyFont="1" applyFill="1" applyBorder="1" applyAlignment="1">
      <alignment horizontal="center"/>
    </xf>
    <xf numFmtId="4" fontId="8" fillId="5" borderId="12" xfId="0" applyNumberFormat="1" applyFont="1" applyFill="1" applyBorder="1" applyAlignment="1">
      <alignment horizontal="right"/>
    </xf>
    <xf numFmtId="4" fontId="8" fillId="5" borderId="10" xfId="0" applyNumberFormat="1" applyFont="1" applyFill="1" applyBorder="1" applyAlignment="1">
      <alignment horizontal="right"/>
    </xf>
    <xf numFmtId="4" fontId="8" fillId="5" borderId="13" xfId="0" applyNumberFormat="1" applyFont="1" applyFill="1" applyBorder="1" applyAlignment="1">
      <alignment horizontal="right"/>
    </xf>
    <xf numFmtId="4" fontId="8" fillId="5" borderId="14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center"/>
    </xf>
    <xf numFmtId="4" fontId="8" fillId="0" borderId="19" xfId="0" applyNumberFormat="1" applyFont="1" applyFill="1" applyBorder="1" applyAlignment="1">
      <alignment horizontal="right"/>
    </xf>
    <xf numFmtId="4" fontId="8" fillId="4" borderId="19" xfId="0" applyNumberFormat="1" applyFont="1" applyFill="1" applyBorder="1" applyAlignment="1">
      <alignment horizontal="right"/>
    </xf>
    <xf numFmtId="4" fontId="8" fillId="0" borderId="19" xfId="0" applyNumberFormat="1" applyFont="1" applyFill="1" applyBorder="1" applyAlignment="1">
      <alignment horizontal="left"/>
    </xf>
    <xf numFmtId="0" fontId="8" fillId="0" borderId="19" xfId="0" applyFont="1" applyFill="1" applyBorder="1" applyAlignment="1">
      <alignment horizontal="right"/>
    </xf>
    <xf numFmtId="4" fontId="8" fillId="4" borderId="19" xfId="0" applyNumberFormat="1" applyFont="1" applyFill="1" applyBorder="1"/>
    <xf numFmtId="0" fontId="8" fillId="0" borderId="19" xfId="0" applyFont="1" applyFill="1" applyBorder="1"/>
    <xf numFmtId="3" fontId="8" fillId="0" borderId="17" xfId="0" applyNumberFormat="1" applyFont="1" applyFill="1" applyBorder="1" applyAlignment="1">
      <alignment horizontal="center"/>
    </xf>
    <xf numFmtId="4" fontId="8" fillId="0" borderId="17" xfId="0" applyNumberFormat="1" applyFont="1" applyFill="1" applyBorder="1" applyAlignment="1">
      <alignment horizontal="center"/>
    </xf>
    <xf numFmtId="4" fontId="8" fillId="0" borderId="17" xfId="0" applyNumberFormat="1" applyFont="1" applyFill="1" applyBorder="1" applyAlignment="1">
      <alignment horizontal="right"/>
    </xf>
    <xf numFmtId="0" fontId="8" fillId="0" borderId="17" xfId="0" applyFont="1" applyFill="1" applyBorder="1" applyAlignment="1">
      <alignment horizontal="right"/>
    </xf>
    <xf numFmtId="4" fontId="8" fillId="4" borderId="17" xfId="0" applyNumberFormat="1" applyFont="1" applyFill="1" applyBorder="1" applyAlignment="1">
      <alignment horizontal="right"/>
    </xf>
    <xf numFmtId="4" fontId="8" fillId="6" borderId="13" xfId="0" applyNumberFormat="1" applyFont="1" applyFill="1" applyBorder="1" applyAlignment="1">
      <alignment horizontal="right"/>
    </xf>
    <xf numFmtId="4" fontId="8" fillId="6" borderId="14" xfId="0" applyNumberFormat="1" applyFont="1" applyFill="1" applyBorder="1" applyAlignment="1">
      <alignment horizontal="right"/>
    </xf>
    <xf numFmtId="4" fontId="9" fillId="2" borderId="13" xfId="0" applyNumberFormat="1" applyFont="1" applyFill="1" applyBorder="1" applyAlignment="1">
      <alignment horizontal="right"/>
    </xf>
    <xf numFmtId="4" fontId="9" fillId="4" borderId="0" xfId="0" applyNumberFormat="1" applyFont="1" applyFill="1" applyBorder="1" applyAlignment="1">
      <alignment horizontal="right"/>
    </xf>
    <xf numFmtId="4" fontId="9" fillId="6" borderId="13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/>
    <xf numFmtId="4" fontId="0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4" fontId="2" fillId="0" borderId="16" xfId="0" applyNumberFormat="1" applyFont="1" applyBorder="1" applyAlignment="1">
      <alignment horizontal="center"/>
    </xf>
    <xf numFmtId="4" fontId="0" fillId="0" borderId="16" xfId="0" applyNumberFormat="1" applyFont="1" applyFill="1" applyBorder="1" applyAlignment="1">
      <alignment horizontal="center"/>
    </xf>
    <xf numFmtId="4" fontId="2" fillId="0" borderId="16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0" fillId="0" borderId="18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4" fontId="2" fillId="0" borderId="0" xfId="0" applyNumberFormat="1" applyFont="1" applyBorder="1" applyAlignment="1">
      <alignment horizontal="right"/>
    </xf>
    <xf numFmtId="164" fontId="3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72"/>
  <sheetViews>
    <sheetView tabSelected="1" zoomScaleNormal="100" workbookViewId="0">
      <pane ySplit="1" topLeftCell="A2" activePane="bottomLeft" state="frozen"/>
      <selection pane="bottomLeft" activeCell="AI23" sqref="AI22:AI23"/>
    </sheetView>
  </sheetViews>
  <sheetFormatPr defaultColWidth="9" defaultRowHeight="12.75" x14ac:dyDescent="0.2"/>
  <cols>
    <col min="1" max="1" width="6.5703125" style="1" customWidth="1"/>
    <col min="2" max="2" width="7" style="2" customWidth="1"/>
    <col min="3" max="3" width="6.42578125" style="3" customWidth="1"/>
    <col min="4" max="6" width="7" style="5" hidden="1" customWidth="1"/>
    <col min="7" max="12" width="7" style="6" hidden="1" customWidth="1"/>
    <col min="13" max="15" width="7.42578125" style="6" hidden="1" customWidth="1"/>
    <col min="16" max="16" width="7.7109375" style="4" customWidth="1"/>
    <col min="17" max="17" width="7" style="4" customWidth="1"/>
    <col min="18" max="21" width="7" style="22" customWidth="1"/>
    <col min="22" max="24" width="7" style="4" customWidth="1"/>
    <col min="25" max="28" width="7.42578125" style="6" customWidth="1"/>
    <col min="29" max="30" width="7.42578125" style="7" customWidth="1"/>
    <col min="31" max="36" width="9" style="7"/>
    <col min="37" max="37" width="9" style="75"/>
    <col min="38" max="16384" width="9" style="7"/>
  </cols>
  <sheetData>
    <row r="1" spans="1:47" ht="17.25" customHeight="1" x14ac:dyDescent="0.2">
      <c r="A1" s="94" t="s">
        <v>22</v>
      </c>
      <c r="B1" s="88"/>
      <c r="C1" s="89"/>
      <c r="D1" s="90"/>
      <c r="E1" s="90"/>
      <c r="F1" s="90"/>
      <c r="G1" s="90"/>
      <c r="H1" s="90"/>
      <c r="I1" s="90"/>
      <c r="J1" s="5"/>
      <c r="K1" s="5"/>
      <c r="L1" s="5"/>
      <c r="M1" s="5"/>
      <c r="N1" s="5"/>
      <c r="O1" s="5"/>
      <c r="P1" s="91"/>
      <c r="Q1" s="91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90"/>
      <c r="AD1" s="90"/>
      <c r="AE1" s="90"/>
    </row>
    <row r="2" spans="1:47" s="12" customFormat="1" ht="11.25" x14ac:dyDescent="0.2">
      <c r="A2" s="108"/>
      <c r="B2" s="92"/>
      <c r="C2" s="11"/>
      <c r="D2" s="11"/>
      <c r="E2" s="11"/>
      <c r="F2" s="11"/>
      <c r="G2" s="11"/>
      <c r="H2" s="11"/>
      <c r="I2" s="11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11"/>
      <c r="AD2" s="11"/>
      <c r="AE2" s="93"/>
    </row>
    <row r="3" spans="1:47" s="48" customFormat="1" ht="9.6" customHeight="1" x14ac:dyDescent="0.2">
      <c r="A3" s="58"/>
      <c r="B3" s="45"/>
      <c r="C3" s="46"/>
      <c r="D3" s="26"/>
      <c r="E3" s="49"/>
      <c r="F3" s="26"/>
      <c r="G3" s="26"/>
      <c r="H3" s="49"/>
      <c r="I3" s="49"/>
      <c r="J3" s="26"/>
      <c r="K3" s="49"/>
      <c r="L3" s="49"/>
      <c r="M3" s="26"/>
      <c r="N3" s="26"/>
      <c r="O3" s="26"/>
      <c r="P3" s="26"/>
      <c r="Q3" s="50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49"/>
      <c r="AD3" s="26"/>
    </row>
    <row r="4" spans="1:47" s="18" customFormat="1" ht="15" customHeight="1" x14ac:dyDescent="0.2">
      <c r="A4" s="21"/>
      <c r="B4" s="13" t="s">
        <v>13</v>
      </c>
      <c r="C4" s="15"/>
      <c r="D4" s="16"/>
      <c r="E4" s="19"/>
      <c r="F4" s="16"/>
      <c r="G4" s="16"/>
      <c r="H4" s="19"/>
      <c r="I4" s="19"/>
      <c r="J4" s="16"/>
      <c r="K4" s="19"/>
      <c r="L4" s="19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9"/>
      <c r="AD4" s="16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</row>
    <row r="5" spans="1:47" s="18" customFormat="1" ht="11.25" customHeight="1" thickBot="1" x14ac:dyDescent="0.25">
      <c r="A5" s="21"/>
      <c r="B5" s="13"/>
      <c r="C5" s="15"/>
      <c r="D5" s="16"/>
      <c r="E5" s="19"/>
      <c r="F5" s="16"/>
      <c r="G5" s="16"/>
      <c r="H5" s="19"/>
      <c r="I5" s="19"/>
      <c r="J5" s="16"/>
      <c r="K5" s="19"/>
      <c r="L5" s="19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20"/>
      <c r="Z5" s="16"/>
      <c r="AA5" s="16"/>
      <c r="AB5" s="16"/>
      <c r="AC5" s="19"/>
      <c r="AD5" s="16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</row>
    <row r="6" spans="1:47" ht="17.25" customHeight="1" thickBot="1" x14ac:dyDescent="0.25">
      <c r="A6" s="8"/>
      <c r="B6" s="9"/>
      <c r="C6" s="28"/>
      <c r="D6" s="79" t="s">
        <v>2</v>
      </c>
      <c r="E6" s="79"/>
      <c r="F6" s="79"/>
      <c r="G6" s="80" t="s">
        <v>9</v>
      </c>
      <c r="H6" s="80"/>
      <c r="I6" s="80"/>
      <c r="J6" s="81" t="s">
        <v>11</v>
      </c>
      <c r="K6" s="79"/>
      <c r="L6" s="79"/>
      <c r="M6" s="77" t="s">
        <v>12</v>
      </c>
      <c r="N6" s="78"/>
      <c r="O6" s="78"/>
      <c r="P6" s="82" t="s">
        <v>0</v>
      </c>
      <c r="Q6" s="82"/>
      <c r="R6" s="82"/>
      <c r="S6" s="83" t="s">
        <v>17</v>
      </c>
      <c r="T6" s="84"/>
      <c r="U6" s="84"/>
      <c r="V6" s="85" t="s">
        <v>1</v>
      </c>
      <c r="W6" s="86"/>
      <c r="X6" s="78"/>
      <c r="Y6" s="87" t="s">
        <v>10</v>
      </c>
      <c r="Z6" s="86"/>
      <c r="AA6" s="78"/>
      <c r="AB6" s="77" t="s">
        <v>23</v>
      </c>
      <c r="AC6" s="78"/>
      <c r="AD6" s="78"/>
      <c r="AE6" s="77" t="s">
        <v>19</v>
      </c>
      <c r="AF6" s="78"/>
      <c r="AG6" s="78"/>
    </row>
    <row r="7" spans="1:47" s="101" customFormat="1" ht="13.5" customHeight="1" thickBot="1" x14ac:dyDescent="0.25">
      <c r="A7" s="95" t="s">
        <v>3</v>
      </c>
      <c r="B7" s="96" t="s">
        <v>4</v>
      </c>
      <c r="C7" s="97" t="s">
        <v>5</v>
      </c>
      <c r="D7" s="98" t="s">
        <v>8</v>
      </c>
      <c r="E7" s="99" t="s">
        <v>6</v>
      </c>
      <c r="F7" s="100" t="s">
        <v>6</v>
      </c>
      <c r="G7" s="98" t="s">
        <v>8</v>
      </c>
      <c r="H7" s="99" t="s">
        <v>6</v>
      </c>
      <c r="I7" s="100" t="s">
        <v>6</v>
      </c>
      <c r="J7" s="98" t="s">
        <v>8</v>
      </c>
      <c r="K7" s="99" t="s">
        <v>6</v>
      </c>
      <c r="L7" s="100" t="s">
        <v>6</v>
      </c>
      <c r="M7" s="103" t="s">
        <v>6</v>
      </c>
      <c r="N7" s="104" t="s">
        <v>6</v>
      </c>
      <c r="O7" s="100" t="s">
        <v>7</v>
      </c>
      <c r="P7" s="98" t="s">
        <v>6</v>
      </c>
      <c r="Q7" s="104" t="s">
        <v>6</v>
      </c>
      <c r="R7" s="100" t="s">
        <v>7</v>
      </c>
      <c r="S7" s="105" t="s">
        <v>6</v>
      </c>
      <c r="T7" s="106" t="s">
        <v>6</v>
      </c>
      <c r="U7" s="100" t="s">
        <v>7</v>
      </c>
      <c r="V7" s="98" t="s">
        <v>8</v>
      </c>
      <c r="W7" s="99" t="s">
        <v>6</v>
      </c>
      <c r="X7" s="107" t="s">
        <v>6</v>
      </c>
      <c r="Y7" s="98" t="s">
        <v>6</v>
      </c>
      <c r="Z7" s="99" t="s">
        <v>6</v>
      </c>
      <c r="AA7" s="107" t="s">
        <v>7</v>
      </c>
      <c r="AB7" s="98" t="s">
        <v>8</v>
      </c>
      <c r="AC7" s="99" t="s">
        <v>6</v>
      </c>
      <c r="AD7" s="100" t="s">
        <v>6</v>
      </c>
      <c r="AE7" s="98" t="s">
        <v>8</v>
      </c>
      <c r="AF7" s="99" t="s">
        <v>6</v>
      </c>
      <c r="AG7" s="100" t="s">
        <v>6</v>
      </c>
      <c r="AK7" s="102"/>
    </row>
    <row r="8" spans="1:47" s="38" customFormat="1" ht="13.5" customHeight="1" x14ac:dyDescent="0.2">
      <c r="A8" s="29">
        <v>1</v>
      </c>
      <c r="B8" s="30">
        <v>453.334</v>
      </c>
      <c r="C8" s="31"/>
      <c r="D8" s="32"/>
      <c r="E8" s="33"/>
      <c r="F8" s="34"/>
      <c r="G8" s="32"/>
      <c r="H8" s="33"/>
      <c r="I8" s="35"/>
      <c r="J8" s="32">
        <v>2.1</v>
      </c>
      <c r="K8" s="33"/>
      <c r="L8" s="35"/>
      <c r="M8" s="32">
        <v>0.2</v>
      </c>
      <c r="N8" s="36"/>
      <c r="O8" s="34"/>
      <c r="P8" s="32">
        <v>8.0399999999999991</v>
      </c>
      <c r="Q8" s="36"/>
      <c r="R8" s="34"/>
      <c r="S8" s="32">
        <v>1.125</v>
      </c>
      <c r="T8" s="37"/>
      <c r="U8" s="34"/>
      <c r="V8" s="32">
        <v>8.6</v>
      </c>
      <c r="W8" s="36"/>
      <c r="X8" s="34"/>
      <c r="Y8" s="32">
        <v>2.15</v>
      </c>
      <c r="Z8" s="36"/>
      <c r="AA8" s="34"/>
      <c r="AB8" s="32">
        <v>8.6</v>
      </c>
      <c r="AC8" s="33"/>
      <c r="AD8" s="34"/>
      <c r="AE8" s="32">
        <v>0</v>
      </c>
      <c r="AF8" s="33"/>
      <c r="AG8" s="34"/>
      <c r="AK8" s="44"/>
    </row>
    <row r="9" spans="1:47" s="38" customFormat="1" ht="13.5" customHeight="1" x14ac:dyDescent="0.2">
      <c r="A9" s="29"/>
      <c r="B9" s="30"/>
      <c r="C9" s="31">
        <f>(B10-B8)*1000</f>
        <v>65.999999999974079</v>
      </c>
      <c r="D9" s="39"/>
      <c r="E9" s="36">
        <f>(D8+D16)/2</f>
        <v>0</v>
      </c>
      <c r="F9" s="40">
        <f>C9*E9</f>
        <v>0</v>
      </c>
      <c r="G9" s="39"/>
      <c r="H9" s="36">
        <f>(G8+G16)/2</f>
        <v>0</v>
      </c>
      <c r="I9" s="41">
        <f>C9*H9</f>
        <v>0</v>
      </c>
      <c r="J9" s="39"/>
      <c r="K9" s="36">
        <f>(J8+J16)/2</f>
        <v>2.5499999999999998</v>
      </c>
      <c r="L9" s="40">
        <f>C9*K9</f>
        <v>168.2999999999339</v>
      </c>
      <c r="M9" s="39"/>
      <c r="N9" s="36">
        <f>(M8+M16)/2</f>
        <v>0.6</v>
      </c>
      <c r="O9" s="40">
        <f>C9*N9</f>
        <v>39.599999999984448</v>
      </c>
      <c r="P9" s="39"/>
      <c r="Q9" s="36">
        <f>(P8+P10)/2</f>
        <v>7.97</v>
      </c>
      <c r="R9" s="40">
        <f>C9*Q9</f>
        <v>526.01999999979341</v>
      </c>
      <c r="S9" s="42"/>
      <c r="T9" s="37">
        <f>(S8+S16)/2</f>
        <v>1.1375</v>
      </c>
      <c r="U9" s="40">
        <f>C9*T9</f>
        <v>75.074999999970515</v>
      </c>
      <c r="V9" s="39"/>
      <c r="W9" s="36">
        <f>(V8+V10)/2</f>
        <v>8.6</v>
      </c>
      <c r="X9" s="41">
        <f>C9*W9</f>
        <v>567.59999999977708</v>
      </c>
      <c r="Y9" s="39"/>
      <c r="Z9" s="36">
        <f>(Y8+Y16)/2</f>
        <v>2.4900000000000002</v>
      </c>
      <c r="AA9" s="41">
        <f>C9*Z9</f>
        <v>164.33999999993546</v>
      </c>
      <c r="AB9" s="39"/>
      <c r="AC9" s="36">
        <f>(AB8+AB16)/2</f>
        <v>8.5500000000000007</v>
      </c>
      <c r="AD9" s="72">
        <f>C9*AC9</f>
        <v>564.29999999977838</v>
      </c>
      <c r="AE9" s="39"/>
      <c r="AF9" s="36">
        <f>(AE8+AE16)/2</f>
        <v>0</v>
      </c>
      <c r="AG9" s="40">
        <f>F9*AF9</f>
        <v>0</v>
      </c>
      <c r="AK9" s="44"/>
    </row>
    <row r="10" spans="1:47" s="38" customFormat="1" ht="13.5" customHeight="1" x14ac:dyDescent="0.2">
      <c r="A10" s="29">
        <f>A8+1</f>
        <v>2</v>
      </c>
      <c r="B10" s="30">
        <v>453.4</v>
      </c>
      <c r="C10" s="31"/>
      <c r="D10" s="39"/>
      <c r="E10" s="36"/>
      <c r="F10" s="40"/>
      <c r="G10" s="39"/>
      <c r="H10" s="36"/>
      <c r="I10" s="41"/>
      <c r="J10" s="32">
        <v>2.1</v>
      </c>
      <c r="K10" s="33"/>
      <c r="L10" s="35"/>
      <c r="M10" s="32">
        <v>0.24</v>
      </c>
      <c r="N10" s="36"/>
      <c r="O10" s="34"/>
      <c r="P10" s="32">
        <v>7.9</v>
      </c>
      <c r="Q10" s="36"/>
      <c r="R10" s="34"/>
      <c r="S10" s="32">
        <v>1.125</v>
      </c>
      <c r="T10" s="37"/>
      <c r="U10" s="34"/>
      <c r="V10" s="32">
        <v>8.6</v>
      </c>
      <c r="W10" s="36"/>
      <c r="X10" s="34"/>
      <c r="Y10" s="32">
        <v>2.15</v>
      </c>
      <c r="Z10" s="36"/>
      <c r="AA10" s="34"/>
      <c r="AB10" s="32">
        <v>8.6</v>
      </c>
      <c r="AC10" s="33"/>
      <c r="AD10" s="34"/>
      <c r="AE10" s="32">
        <v>0</v>
      </c>
      <c r="AF10" s="33"/>
      <c r="AG10" s="34"/>
      <c r="AK10" s="44"/>
    </row>
    <row r="11" spans="1:47" s="38" customFormat="1" ht="13.5" customHeight="1" x14ac:dyDescent="0.2">
      <c r="A11" s="29"/>
      <c r="B11" s="30"/>
      <c r="C11" s="31">
        <f>(B12-B10)*1000</f>
        <v>50.000000000011369</v>
      </c>
      <c r="D11" s="39"/>
      <c r="E11" s="36"/>
      <c r="F11" s="40"/>
      <c r="G11" s="39"/>
      <c r="H11" s="36"/>
      <c r="I11" s="41"/>
      <c r="J11" s="39"/>
      <c r="K11" s="36">
        <f>(J10+J18)/2</f>
        <v>3.3499999999999996</v>
      </c>
      <c r="L11" s="40">
        <f>C11*K11</f>
        <v>167.50000000003806</v>
      </c>
      <c r="M11" s="39"/>
      <c r="N11" s="36">
        <f>(M10+M18)/2</f>
        <v>0.85</v>
      </c>
      <c r="O11" s="40">
        <f>C11*N11</f>
        <v>42.500000000009663</v>
      </c>
      <c r="P11" s="39"/>
      <c r="Q11" s="36">
        <f>(P10+P12)/2</f>
        <v>8.1150000000000002</v>
      </c>
      <c r="R11" s="40">
        <f>C11*Q11</f>
        <v>405.75000000009226</v>
      </c>
      <c r="S11" s="42"/>
      <c r="T11" s="37">
        <f>(S10+S18)/2</f>
        <v>1.1375</v>
      </c>
      <c r="U11" s="40">
        <f>C11*T11</f>
        <v>56.875000000012932</v>
      </c>
      <c r="V11" s="39"/>
      <c r="W11" s="36">
        <f>(V10+V12)/2</f>
        <v>8.6</v>
      </c>
      <c r="X11" s="41">
        <f>C11*W11</f>
        <v>430.00000000009777</v>
      </c>
      <c r="Y11" s="39"/>
      <c r="Z11" s="36">
        <f>(Y10+Y12)/2</f>
        <v>2.15</v>
      </c>
      <c r="AA11" s="41">
        <f>C11*Z11</f>
        <v>107.50000000002444</v>
      </c>
      <c r="AB11" s="39"/>
      <c r="AC11" s="36">
        <f>(AB10+AB12)/2</f>
        <v>8.6</v>
      </c>
      <c r="AD11" s="72">
        <f>C11*AC11</f>
        <v>430.00000000009777</v>
      </c>
      <c r="AE11" s="39"/>
      <c r="AF11" s="36">
        <f>(AE10+AE12)/2</f>
        <v>0</v>
      </c>
      <c r="AG11" s="40">
        <f>F11*AF11</f>
        <v>0</v>
      </c>
      <c r="AK11" s="44"/>
    </row>
    <row r="12" spans="1:47" s="38" customFormat="1" ht="13.5" customHeight="1" x14ac:dyDescent="0.2">
      <c r="A12" s="29">
        <f>A10+1</f>
        <v>3</v>
      </c>
      <c r="B12" s="30">
        <v>453.45</v>
      </c>
      <c r="C12" s="31"/>
      <c r="D12" s="39"/>
      <c r="E12" s="36"/>
      <c r="F12" s="40"/>
      <c r="G12" s="39"/>
      <c r="H12" s="36"/>
      <c r="I12" s="41"/>
      <c r="J12" s="32">
        <v>2.2000000000000002</v>
      </c>
      <c r="K12" s="33"/>
      <c r="L12" s="35"/>
      <c r="M12" s="32">
        <v>0.7</v>
      </c>
      <c r="N12" s="36"/>
      <c r="O12" s="34"/>
      <c r="P12" s="32">
        <v>8.33</v>
      </c>
      <c r="Q12" s="36"/>
      <c r="R12" s="34"/>
      <c r="S12" s="32">
        <v>1.1499999999999999</v>
      </c>
      <c r="T12" s="37"/>
      <c r="U12" s="34"/>
      <c r="V12" s="32">
        <v>8.6</v>
      </c>
      <c r="W12" s="36"/>
      <c r="X12" s="34"/>
      <c r="Y12" s="32">
        <v>2.15</v>
      </c>
      <c r="Z12" s="36"/>
      <c r="AA12" s="34"/>
      <c r="AB12" s="32">
        <v>8.6</v>
      </c>
      <c r="AC12" s="33"/>
      <c r="AD12" s="34"/>
      <c r="AE12" s="32">
        <v>0</v>
      </c>
      <c r="AF12" s="33"/>
      <c r="AG12" s="34"/>
      <c r="AK12" s="44"/>
    </row>
    <row r="13" spans="1:47" s="38" customFormat="1" ht="13.5" customHeight="1" x14ac:dyDescent="0.2">
      <c r="A13" s="29"/>
      <c r="B13" s="30"/>
      <c r="C13" s="31">
        <f>(B14-B12)*1000</f>
        <v>50.000000000011369</v>
      </c>
      <c r="D13" s="39"/>
      <c r="E13" s="36"/>
      <c r="F13" s="40"/>
      <c r="G13" s="39"/>
      <c r="H13" s="36"/>
      <c r="I13" s="41"/>
      <c r="J13" s="39"/>
      <c r="K13" s="36">
        <f>(J12+J20)/2</f>
        <v>3.1</v>
      </c>
      <c r="L13" s="40">
        <f>C13*K13</f>
        <v>155.00000000003524</v>
      </c>
      <c r="M13" s="39"/>
      <c r="N13" s="36">
        <f>(M12+M20)/2</f>
        <v>1.03</v>
      </c>
      <c r="O13" s="40">
        <f>C13*N13</f>
        <v>51.50000000001171</v>
      </c>
      <c r="P13" s="39"/>
      <c r="Q13" s="36">
        <f>(P12+P14)/2</f>
        <v>8.2650000000000006</v>
      </c>
      <c r="R13" s="40">
        <f>C13*Q13</f>
        <v>413.25000000009402</v>
      </c>
      <c r="S13" s="42"/>
      <c r="T13" s="37">
        <f>(S12+S20)/2</f>
        <v>1.1499999999999999</v>
      </c>
      <c r="U13" s="40">
        <f>C13*T13</f>
        <v>57.500000000013067</v>
      </c>
      <c r="V13" s="39"/>
      <c r="W13" s="36">
        <f>(V12+V14)/2</f>
        <v>8.5500000000000007</v>
      </c>
      <c r="X13" s="41">
        <f>C13*W13</f>
        <v>427.50000000009726</v>
      </c>
      <c r="Y13" s="39"/>
      <c r="Z13" s="36">
        <f>(Y12+Y14)/2</f>
        <v>2.2749999999999999</v>
      </c>
      <c r="AA13" s="41">
        <f>C13*Z13</f>
        <v>113.75000000002586</v>
      </c>
      <c r="AB13" s="39"/>
      <c r="AC13" s="36">
        <f>(AB12+AB14)/2</f>
        <v>8.5500000000000007</v>
      </c>
      <c r="AD13" s="72">
        <f>C13*AC13</f>
        <v>427.50000000009726</v>
      </c>
      <c r="AE13" s="39"/>
      <c r="AF13" s="36">
        <f>(AE12+AE14)/2</f>
        <v>0</v>
      </c>
      <c r="AG13" s="40">
        <f>F13*AF13</f>
        <v>0</v>
      </c>
      <c r="AK13" s="44"/>
    </row>
    <row r="14" spans="1:47" s="38" customFormat="1" ht="13.5" customHeight="1" x14ac:dyDescent="0.2">
      <c r="A14" s="29">
        <f>A12+1</f>
        <v>4</v>
      </c>
      <c r="B14" s="30">
        <v>453.5</v>
      </c>
      <c r="C14" s="31"/>
      <c r="D14" s="39"/>
      <c r="E14" s="36"/>
      <c r="F14" s="40"/>
      <c r="G14" s="39"/>
      <c r="H14" s="36"/>
      <c r="I14" s="41"/>
      <c r="J14" s="32">
        <v>3.1</v>
      </c>
      <c r="K14" s="33"/>
      <c r="L14" s="35"/>
      <c r="M14" s="32">
        <v>0.9</v>
      </c>
      <c r="N14" s="36"/>
      <c r="O14" s="34"/>
      <c r="P14" s="32">
        <v>8.1999999999999993</v>
      </c>
      <c r="Q14" s="36"/>
      <c r="R14" s="34"/>
      <c r="S14" s="32">
        <v>1.1499999999999999</v>
      </c>
      <c r="T14" s="37"/>
      <c r="U14" s="34"/>
      <c r="V14" s="32">
        <v>8.5</v>
      </c>
      <c r="W14" s="36"/>
      <c r="X14" s="34"/>
      <c r="Y14" s="32">
        <v>2.4</v>
      </c>
      <c r="Z14" s="36"/>
      <c r="AA14" s="34"/>
      <c r="AB14" s="32">
        <v>8.5</v>
      </c>
      <c r="AC14" s="33"/>
      <c r="AD14" s="34"/>
      <c r="AE14" s="32">
        <v>0</v>
      </c>
      <c r="AF14" s="33"/>
      <c r="AG14" s="34"/>
      <c r="AK14" s="44"/>
    </row>
    <row r="15" spans="1:47" s="38" customFormat="1" ht="13.5" customHeight="1" x14ac:dyDescent="0.2">
      <c r="A15" s="29"/>
      <c r="B15" s="30"/>
      <c r="C15" s="31">
        <f>(B16-B14)*1000</f>
        <v>96.999999999979991</v>
      </c>
      <c r="D15" s="39"/>
      <c r="E15" s="36"/>
      <c r="F15" s="40"/>
      <c r="G15" s="39"/>
      <c r="H15" s="36"/>
      <c r="I15" s="41"/>
      <c r="J15" s="39"/>
      <c r="K15" s="36">
        <f>(J14+J24)/2</f>
        <v>3.45</v>
      </c>
      <c r="L15" s="40">
        <f>C15*K15</f>
        <v>334.64999999993097</v>
      </c>
      <c r="M15" s="39"/>
      <c r="N15" s="36">
        <f>(M14+M24)/2</f>
        <v>1.17</v>
      </c>
      <c r="O15" s="40">
        <f>C15*N15</f>
        <v>113.48999999997659</v>
      </c>
      <c r="P15" s="39"/>
      <c r="Q15" s="36">
        <f>(P14+P16)/2</f>
        <v>9.01</v>
      </c>
      <c r="R15" s="40">
        <f>C15*Q15</f>
        <v>873.96999999981972</v>
      </c>
      <c r="S15" s="42"/>
      <c r="T15" s="37">
        <f>(S14+S24)/2</f>
        <v>0.57499999999999996</v>
      </c>
      <c r="U15" s="40">
        <f>C15*T15</f>
        <v>55.774999999988488</v>
      </c>
      <c r="V15" s="39"/>
      <c r="W15" s="36">
        <f>(V14+V16)/2</f>
        <v>8.5</v>
      </c>
      <c r="X15" s="41">
        <f>C15*W15</f>
        <v>824.49999999982992</v>
      </c>
      <c r="Y15" s="39"/>
      <c r="Z15" s="36">
        <f>(Y14+Y16)/2</f>
        <v>2.6150000000000002</v>
      </c>
      <c r="AA15" s="41">
        <f>C15*Z15</f>
        <v>253.65499999994771</v>
      </c>
      <c r="AB15" s="39"/>
      <c r="AC15" s="36">
        <f>(AB14+AB16)/2</f>
        <v>8.5</v>
      </c>
      <c r="AD15" s="72">
        <f>C15*AC15</f>
        <v>824.49999999982992</v>
      </c>
      <c r="AE15" s="39"/>
      <c r="AF15" s="36">
        <f>(AE14+AE16)/2</f>
        <v>0</v>
      </c>
      <c r="AG15" s="40">
        <f>F15*AF15</f>
        <v>0</v>
      </c>
      <c r="AK15" s="44"/>
    </row>
    <row r="16" spans="1:47" s="38" customFormat="1" ht="13.5" customHeight="1" x14ac:dyDescent="0.2">
      <c r="A16" s="29">
        <f>A14+1</f>
        <v>5</v>
      </c>
      <c r="B16" s="30">
        <v>453.59699999999998</v>
      </c>
      <c r="C16" s="31"/>
      <c r="D16" s="32"/>
      <c r="E16" s="33"/>
      <c r="F16" s="34"/>
      <c r="G16" s="32"/>
      <c r="H16" s="33"/>
      <c r="I16" s="35"/>
      <c r="J16" s="32">
        <v>3</v>
      </c>
      <c r="K16" s="33"/>
      <c r="L16" s="35"/>
      <c r="M16" s="32">
        <v>1</v>
      </c>
      <c r="N16" s="36"/>
      <c r="O16" s="34"/>
      <c r="P16" s="32">
        <v>9.82</v>
      </c>
      <c r="Q16" s="36"/>
      <c r="R16" s="34"/>
      <c r="S16" s="32">
        <v>1.1499999999999999</v>
      </c>
      <c r="T16" s="37"/>
      <c r="U16" s="34"/>
      <c r="V16" s="32">
        <v>8.5</v>
      </c>
      <c r="W16" s="36"/>
      <c r="X16" s="34"/>
      <c r="Y16" s="32">
        <v>2.83</v>
      </c>
      <c r="Z16" s="36"/>
      <c r="AA16" s="34"/>
      <c r="AB16" s="32">
        <v>8.5</v>
      </c>
      <c r="AC16" s="33"/>
      <c r="AD16" s="34"/>
      <c r="AE16" s="32">
        <v>0</v>
      </c>
      <c r="AF16" s="33"/>
      <c r="AG16" s="34"/>
      <c r="AK16" s="44"/>
    </row>
    <row r="17" spans="1:37" s="44" customFormat="1" ht="13.5" customHeight="1" x14ac:dyDescent="0.2">
      <c r="A17" s="51"/>
      <c r="B17" s="52"/>
      <c r="C17" s="53"/>
      <c r="D17" s="54"/>
      <c r="E17" s="55"/>
      <c r="F17" s="56"/>
      <c r="G17" s="54"/>
      <c r="H17" s="55"/>
      <c r="I17" s="57"/>
      <c r="J17" s="54"/>
      <c r="K17" s="55"/>
      <c r="L17" s="56"/>
      <c r="M17" s="54"/>
      <c r="N17" s="55"/>
      <c r="O17" s="56"/>
      <c r="P17" s="54"/>
      <c r="Q17" s="55"/>
      <c r="R17" s="56"/>
      <c r="S17" s="54"/>
      <c r="T17" s="55"/>
      <c r="U17" s="56"/>
      <c r="V17" s="54"/>
      <c r="W17" s="55"/>
      <c r="X17" s="57"/>
      <c r="Y17" s="54"/>
      <c r="Z17" s="55"/>
      <c r="AA17" s="57"/>
      <c r="AB17" s="54"/>
      <c r="AC17" s="55"/>
      <c r="AD17" s="56"/>
      <c r="AE17" s="54"/>
      <c r="AF17" s="55"/>
      <c r="AG17" s="56"/>
    </row>
    <row r="18" spans="1:37" s="38" customFormat="1" ht="13.5" customHeight="1" x14ac:dyDescent="0.2">
      <c r="A18" s="29">
        <f>A16+1</f>
        <v>6</v>
      </c>
      <c r="B18" s="30">
        <v>453.59699999999998</v>
      </c>
      <c r="C18" s="31"/>
      <c r="D18" s="32"/>
      <c r="E18" s="33"/>
      <c r="F18" s="34"/>
      <c r="G18" s="32"/>
      <c r="H18" s="33"/>
      <c r="I18" s="35"/>
      <c r="J18" s="32">
        <v>4.5999999999999996</v>
      </c>
      <c r="K18" s="33"/>
      <c r="L18" s="35"/>
      <c r="M18" s="32">
        <v>1.46</v>
      </c>
      <c r="N18" s="36"/>
      <c r="O18" s="34"/>
      <c r="P18" s="32">
        <v>13.94</v>
      </c>
      <c r="Q18" s="36"/>
      <c r="R18" s="34"/>
      <c r="S18" s="32">
        <v>1.1499999999999999</v>
      </c>
      <c r="T18" s="37"/>
      <c r="U18" s="34"/>
      <c r="V18" s="32">
        <v>13.8</v>
      </c>
      <c r="W18" s="36"/>
      <c r="X18" s="43"/>
      <c r="Y18" s="32">
        <v>5.38</v>
      </c>
      <c r="Z18" s="36"/>
      <c r="AA18" s="43"/>
      <c r="AB18" s="32">
        <v>13.8</v>
      </c>
      <c r="AC18" s="33"/>
      <c r="AD18" s="34"/>
      <c r="AE18" s="32">
        <v>0</v>
      </c>
      <c r="AF18" s="33"/>
      <c r="AG18" s="34"/>
      <c r="AK18" s="44"/>
    </row>
    <row r="19" spans="1:37" s="38" customFormat="1" ht="13.5" customHeight="1" x14ac:dyDescent="0.2">
      <c r="A19" s="29"/>
      <c r="B19" s="30"/>
      <c r="C19" s="31">
        <f>(B20-B18)*1000</f>
        <v>52.999999999997272</v>
      </c>
      <c r="D19" s="39"/>
      <c r="E19" s="36" t="e">
        <f>(D18+#REF!)/2</f>
        <v>#REF!</v>
      </c>
      <c r="F19" s="40" t="e">
        <f>C19*E19</f>
        <v>#REF!</v>
      </c>
      <c r="G19" s="39"/>
      <c r="H19" s="36" t="e">
        <f>(G18+#REF!)/2</f>
        <v>#REF!</v>
      </c>
      <c r="I19" s="41" t="e">
        <f>C19*H19</f>
        <v>#REF!</v>
      </c>
      <c r="J19" s="39"/>
      <c r="K19" s="36">
        <f>(J18+J20)/2</f>
        <v>4.3</v>
      </c>
      <c r="L19" s="40">
        <f>C19*K19</f>
        <v>227.89999999998827</v>
      </c>
      <c r="M19" s="39"/>
      <c r="N19" s="36">
        <f>(M18+M20)/2</f>
        <v>1.4100000000000001</v>
      </c>
      <c r="O19" s="40">
        <f>C19*N19</f>
        <v>74.729999999996167</v>
      </c>
      <c r="P19" s="39"/>
      <c r="Q19" s="36">
        <f>(P18+P20)/2</f>
        <v>12.57</v>
      </c>
      <c r="R19" s="40">
        <f>C19*Q19</f>
        <v>666.2099999999657</v>
      </c>
      <c r="S19" s="42"/>
      <c r="T19" s="37">
        <f>(S18+S28)/2</f>
        <v>0.57499999999999996</v>
      </c>
      <c r="U19" s="40">
        <f>C19*T19</f>
        <v>30.474999999998428</v>
      </c>
      <c r="V19" s="39"/>
      <c r="W19" s="36">
        <f>(V18+V20)/2</f>
        <v>12.2</v>
      </c>
      <c r="X19" s="41">
        <f>C19*W19</f>
        <v>646.59999999996671</v>
      </c>
      <c r="Y19" s="39"/>
      <c r="Z19" s="36">
        <f>(Y18+Y20)/2</f>
        <v>4.2949999999999999</v>
      </c>
      <c r="AA19" s="41">
        <f>C19*Z19</f>
        <v>227.63499999998828</v>
      </c>
      <c r="AB19" s="39"/>
      <c r="AC19" s="36">
        <f>(AB18+AB20)/2</f>
        <v>12.2</v>
      </c>
      <c r="AD19" s="72">
        <f>C19*AC19</f>
        <v>646.59999999996671</v>
      </c>
      <c r="AE19" s="39"/>
      <c r="AF19" s="36">
        <f>(AE18+AE20)/2</f>
        <v>0</v>
      </c>
      <c r="AG19" s="40">
        <f>C19*AF19</f>
        <v>0</v>
      </c>
      <c r="AK19" s="44"/>
    </row>
    <row r="20" spans="1:37" s="38" customFormat="1" ht="13.5" customHeight="1" x14ac:dyDescent="0.2">
      <c r="A20" s="29">
        <f>A18+1</f>
        <v>7</v>
      </c>
      <c r="B20" s="30">
        <v>453.65</v>
      </c>
      <c r="C20" s="31"/>
      <c r="D20" s="32"/>
      <c r="E20" s="33"/>
      <c r="F20" s="34"/>
      <c r="G20" s="32"/>
      <c r="H20" s="33"/>
      <c r="I20" s="35"/>
      <c r="J20" s="32">
        <v>4</v>
      </c>
      <c r="K20" s="33"/>
      <c r="L20" s="35"/>
      <c r="M20" s="32">
        <v>1.36</v>
      </c>
      <c r="N20" s="36"/>
      <c r="O20" s="34"/>
      <c r="P20" s="32">
        <v>11.2</v>
      </c>
      <c r="Q20" s="36"/>
      <c r="R20" s="34"/>
      <c r="S20" s="32">
        <v>1.1499999999999999</v>
      </c>
      <c r="T20" s="37"/>
      <c r="U20" s="34"/>
      <c r="V20" s="32">
        <v>10.6</v>
      </c>
      <c r="W20" s="36"/>
      <c r="X20" s="34"/>
      <c r="Y20" s="32">
        <v>3.21</v>
      </c>
      <c r="Z20" s="36"/>
      <c r="AA20" s="34"/>
      <c r="AB20" s="32">
        <v>10.6</v>
      </c>
      <c r="AC20" s="33"/>
      <c r="AD20" s="34"/>
      <c r="AE20" s="32">
        <v>0</v>
      </c>
      <c r="AF20" s="33"/>
      <c r="AG20" s="34"/>
      <c r="AK20" s="44"/>
    </row>
    <row r="21" spans="1:37" s="38" customFormat="1" ht="13.5" customHeight="1" x14ac:dyDescent="0.2">
      <c r="A21" s="29"/>
      <c r="B21" s="30"/>
      <c r="C21" s="31">
        <f>(B24-B20)*1000</f>
        <v>50.000000000011369</v>
      </c>
      <c r="D21" s="39"/>
      <c r="E21" s="36">
        <f>(D20+D24)/2</f>
        <v>0</v>
      </c>
      <c r="F21" s="40">
        <f>C21*E21</f>
        <v>0</v>
      </c>
      <c r="G21" s="39"/>
      <c r="H21" s="36">
        <f>(G20+G24)/2</f>
        <v>0</v>
      </c>
      <c r="I21" s="41">
        <f>C21*H21</f>
        <v>0</v>
      </c>
      <c r="J21" s="39"/>
      <c r="K21" s="36">
        <f>(J20+J24)/2</f>
        <v>3.9</v>
      </c>
      <c r="L21" s="40">
        <f>C21*K21</f>
        <v>195.00000000004434</v>
      </c>
      <c r="M21" s="39"/>
      <c r="N21" s="36">
        <f>(M20+M24)/2</f>
        <v>1.4</v>
      </c>
      <c r="O21" s="40">
        <f>C21*N21</f>
        <v>70.000000000015916</v>
      </c>
      <c r="P21" s="39"/>
      <c r="Q21" s="36">
        <f>(P20+P24)/2</f>
        <v>9.6</v>
      </c>
      <c r="R21" s="40">
        <f>C21*Q21</f>
        <v>480.00000000010914</v>
      </c>
      <c r="S21" s="42"/>
      <c r="T21" s="37">
        <f>(S20+S30)/2</f>
        <v>0.57499999999999996</v>
      </c>
      <c r="U21" s="40">
        <f>C21*T21</f>
        <v>28.750000000006533</v>
      </c>
      <c r="V21" s="39"/>
      <c r="W21" s="36">
        <f>(V20+V24)/2</f>
        <v>9.9499999999999993</v>
      </c>
      <c r="X21" s="41">
        <f>C21*W21</f>
        <v>497.50000000011306</v>
      </c>
      <c r="Y21" s="39"/>
      <c r="Z21" s="36">
        <f>(Y20+Y24)/2</f>
        <v>2.7649999999999997</v>
      </c>
      <c r="AA21" s="41">
        <f>C21*Z21</f>
        <v>138.25000000003141</v>
      </c>
      <c r="AB21" s="39"/>
      <c r="AC21" s="36">
        <f>(AB20+AB22)/2</f>
        <v>10.55</v>
      </c>
      <c r="AD21" s="72">
        <f>C21*AC21</f>
        <v>527.50000000011994</v>
      </c>
      <c r="AE21" s="39"/>
      <c r="AF21" s="36">
        <f>(AE20+AE22)/2</f>
        <v>0</v>
      </c>
      <c r="AG21" s="40">
        <f>C21*AF21</f>
        <v>0</v>
      </c>
      <c r="AK21" s="44"/>
    </row>
    <row r="22" spans="1:37" s="38" customFormat="1" ht="13.5" customHeight="1" x14ac:dyDescent="0.2">
      <c r="A22" s="29">
        <f>A17+1</f>
        <v>1</v>
      </c>
      <c r="B22" s="30">
        <v>453.7</v>
      </c>
      <c r="C22" s="31"/>
      <c r="D22" s="32"/>
      <c r="E22" s="33"/>
      <c r="F22" s="34"/>
      <c r="G22" s="32"/>
      <c r="H22" s="33"/>
      <c r="I22" s="35"/>
      <c r="J22" s="32">
        <v>3.8</v>
      </c>
      <c r="K22" s="33"/>
      <c r="L22" s="35"/>
      <c r="M22" s="32">
        <v>1.44</v>
      </c>
      <c r="N22" s="36"/>
      <c r="O22" s="34"/>
      <c r="P22" s="32">
        <v>8</v>
      </c>
      <c r="Q22" s="36"/>
      <c r="R22" s="34"/>
      <c r="S22" s="32">
        <v>0</v>
      </c>
      <c r="T22" s="37"/>
      <c r="U22" s="34"/>
      <c r="V22" s="32">
        <v>9.3000000000000007</v>
      </c>
      <c r="W22" s="36"/>
      <c r="X22" s="34"/>
      <c r="Y22" s="32">
        <v>2.3199999999999998</v>
      </c>
      <c r="Z22" s="36"/>
      <c r="AA22" s="34"/>
      <c r="AB22" s="32">
        <v>10.5</v>
      </c>
      <c r="AC22" s="33"/>
      <c r="AD22" s="34"/>
      <c r="AE22" s="32">
        <v>0</v>
      </c>
      <c r="AF22" s="33"/>
      <c r="AG22" s="34"/>
      <c r="AK22" s="44"/>
    </row>
    <row r="23" spans="1:37" s="38" customFormat="1" ht="13.5" customHeight="1" x14ac:dyDescent="0.2">
      <c r="A23" s="51"/>
      <c r="B23" s="52"/>
      <c r="C23" s="53"/>
      <c r="D23" s="54"/>
      <c r="E23" s="55"/>
      <c r="F23" s="70"/>
      <c r="G23" s="54"/>
      <c r="H23" s="55"/>
      <c r="I23" s="71"/>
      <c r="J23" s="54"/>
      <c r="K23" s="55"/>
      <c r="L23" s="70"/>
      <c r="M23" s="54"/>
      <c r="N23" s="55"/>
      <c r="O23" s="70"/>
      <c r="P23" s="54"/>
      <c r="Q23" s="55"/>
      <c r="R23" s="70"/>
      <c r="S23" s="54"/>
      <c r="T23" s="55"/>
      <c r="U23" s="70"/>
      <c r="V23" s="54"/>
      <c r="W23" s="55"/>
      <c r="X23" s="71"/>
      <c r="Y23" s="54"/>
      <c r="Z23" s="55"/>
      <c r="AA23" s="71"/>
      <c r="AB23" s="54"/>
      <c r="AC23" s="55"/>
      <c r="AD23" s="74"/>
      <c r="AE23" s="54"/>
      <c r="AF23" s="55"/>
      <c r="AG23" s="70"/>
      <c r="AK23" s="44"/>
    </row>
    <row r="24" spans="1:37" s="38" customFormat="1" ht="13.5" customHeight="1" x14ac:dyDescent="0.2">
      <c r="A24" s="29">
        <f>A20+1</f>
        <v>8</v>
      </c>
      <c r="B24" s="30">
        <v>453.7</v>
      </c>
      <c r="C24" s="31"/>
      <c r="D24" s="32"/>
      <c r="E24" s="33"/>
      <c r="F24" s="34"/>
      <c r="G24" s="32"/>
      <c r="H24" s="33"/>
      <c r="I24" s="35"/>
      <c r="J24" s="32">
        <v>3.8</v>
      </c>
      <c r="K24" s="33"/>
      <c r="L24" s="35"/>
      <c r="M24" s="32">
        <v>1.44</v>
      </c>
      <c r="N24" s="36"/>
      <c r="O24" s="34"/>
      <c r="P24" s="32">
        <v>8</v>
      </c>
      <c r="Q24" s="36"/>
      <c r="R24" s="34"/>
      <c r="S24" s="32">
        <v>0</v>
      </c>
      <c r="T24" s="37"/>
      <c r="U24" s="34"/>
      <c r="V24" s="32">
        <v>9.3000000000000007</v>
      </c>
      <c r="W24" s="36"/>
      <c r="X24" s="34"/>
      <c r="Y24" s="32">
        <v>2.3199999999999998</v>
      </c>
      <c r="Z24" s="36"/>
      <c r="AA24" s="34"/>
      <c r="AB24" s="32">
        <v>4.55</v>
      </c>
      <c r="AC24" s="33"/>
      <c r="AD24" s="34"/>
      <c r="AE24" s="32">
        <v>4.6500000000000004</v>
      </c>
      <c r="AF24" s="33"/>
      <c r="AG24" s="34"/>
      <c r="AK24" s="44"/>
    </row>
    <row r="25" spans="1:37" s="38" customFormat="1" ht="13.5" customHeight="1" x14ac:dyDescent="0.2">
      <c r="A25" s="29"/>
      <c r="B25" s="30"/>
      <c r="C25" s="31">
        <f>(B26-B24)*1000</f>
        <v>50.000000000011369</v>
      </c>
      <c r="D25" s="39"/>
      <c r="E25" s="36">
        <f>(D24+D30)/2</f>
        <v>0</v>
      </c>
      <c r="F25" s="40">
        <f>C25*E25</f>
        <v>0</v>
      </c>
      <c r="G25" s="39"/>
      <c r="H25" s="36">
        <f>(G24+G30)/2</f>
        <v>0</v>
      </c>
      <c r="I25" s="41">
        <f>C25*H25</f>
        <v>0</v>
      </c>
      <c r="J25" s="39"/>
      <c r="K25" s="36">
        <f>(J24+J30)/2</f>
        <v>3.2</v>
      </c>
      <c r="L25" s="40">
        <f>C25*K25</f>
        <v>160.00000000003638</v>
      </c>
      <c r="M25" s="39"/>
      <c r="N25" s="36">
        <f>(M24+M30)/2</f>
        <v>1.1850000000000001</v>
      </c>
      <c r="O25" s="40">
        <f>C25*N25</f>
        <v>59.250000000013472</v>
      </c>
      <c r="P25" s="39"/>
      <c r="Q25" s="36">
        <f>(P24+P26)/2</f>
        <v>8</v>
      </c>
      <c r="R25" s="40">
        <f>C25*Q25</f>
        <v>400.00000000009095</v>
      </c>
      <c r="S25" s="42"/>
      <c r="T25" s="37">
        <f>(S24+S30)/2</f>
        <v>0</v>
      </c>
      <c r="U25" s="40">
        <f>C25*T25</f>
        <v>0</v>
      </c>
      <c r="V25" s="39"/>
      <c r="W25" s="36">
        <f>(V24+V26)/2</f>
        <v>9.2550000000000008</v>
      </c>
      <c r="X25" s="41">
        <f>C25*W25</f>
        <v>462.75000000010527</v>
      </c>
      <c r="Y25" s="39"/>
      <c r="Z25" s="36">
        <f>(Y24+Y26)/2</f>
        <v>2.3099999999999996</v>
      </c>
      <c r="AA25" s="41">
        <f>C25*Z25</f>
        <v>115.50000000002625</v>
      </c>
      <c r="AB25" s="39"/>
      <c r="AC25" s="36">
        <f>(AB24+AB26)/2</f>
        <v>4.5749999999999993</v>
      </c>
      <c r="AD25" s="40">
        <f>C25*AC25</f>
        <v>228.75000000005198</v>
      </c>
      <c r="AE25" s="39"/>
      <c r="AF25" s="36">
        <f>(AE24+AE26)/2</f>
        <v>4.6300000000000008</v>
      </c>
      <c r="AG25" s="40">
        <f>C25*AF25</f>
        <v>231.50000000005267</v>
      </c>
      <c r="AK25" s="44"/>
    </row>
    <row r="26" spans="1:37" s="38" customFormat="1" ht="13.5" customHeight="1" x14ac:dyDescent="0.2">
      <c r="A26" s="29">
        <f>A24+1</f>
        <v>9</v>
      </c>
      <c r="B26" s="30">
        <v>453.75</v>
      </c>
      <c r="C26" s="31"/>
      <c r="D26" s="32"/>
      <c r="E26" s="33"/>
      <c r="F26" s="34"/>
      <c r="G26" s="32"/>
      <c r="H26" s="33"/>
      <c r="I26" s="35"/>
      <c r="J26" s="32">
        <v>3.8</v>
      </c>
      <c r="K26" s="33"/>
      <c r="L26" s="35"/>
      <c r="M26" s="32">
        <v>1.2</v>
      </c>
      <c r="N26" s="36"/>
      <c r="O26" s="34"/>
      <c r="P26" s="32">
        <v>8</v>
      </c>
      <c r="Q26" s="36"/>
      <c r="R26" s="34"/>
      <c r="S26" s="32">
        <v>0</v>
      </c>
      <c r="T26" s="37"/>
      <c r="U26" s="34"/>
      <c r="V26" s="32">
        <v>9.2100000000000009</v>
      </c>
      <c r="W26" s="36"/>
      <c r="X26" s="43"/>
      <c r="Y26" s="32">
        <v>2.2999999999999998</v>
      </c>
      <c r="Z26" s="36"/>
      <c r="AA26" s="43"/>
      <c r="AB26" s="32">
        <v>4.5999999999999996</v>
      </c>
      <c r="AC26" s="33"/>
      <c r="AD26" s="34"/>
      <c r="AE26" s="32">
        <v>4.6100000000000003</v>
      </c>
      <c r="AF26" s="33"/>
      <c r="AG26" s="34"/>
      <c r="AK26" s="44"/>
    </row>
    <row r="27" spans="1:37" s="38" customFormat="1" ht="13.5" customHeight="1" x14ac:dyDescent="0.2">
      <c r="A27" s="29"/>
      <c r="B27" s="30"/>
      <c r="C27" s="31">
        <f>(B28-B26)*1000</f>
        <v>50.000000000011369</v>
      </c>
      <c r="D27" s="39"/>
      <c r="E27" s="36">
        <f>(D26+D30)/2</f>
        <v>0</v>
      </c>
      <c r="F27" s="40">
        <f>C27*E27</f>
        <v>0</v>
      </c>
      <c r="G27" s="39"/>
      <c r="H27" s="36">
        <f>(G26+G30)/2</f>
        <v>0</v>
      </c>
      <c r="I27" s="41">
        <f>C27*H27</f>
        <v>0</v>
      </c>
      <c r="J27" s="39"/>
      <c r="K27" s="36">
        <f>(J26+J30)/2</f>
        <v>3.2</v>
      </c>
      <c r="L27" s="40">
        <f>C27*K27</f>
        <v>160.00000000003638</v>
      </c>
      <c r="M27" s="39"/>
      <c r="N27" s="36">
        <f>(M26+M30)/2</f>
        <v>1.0649999999999999</v>
      </c>
      <c r="O27" s="40">
        <f>F27*N27</f>
        <v>0</v>
      </c>
      <c r="P27" s="39"/>
      <c r="Q27" s="36">
        <f>(P26+P28)/2</f>
        <v>8.24</v>
      </c>
      <c r="R27" s="40">
        <f>C27*Q27</f>
        <v>412.00000000009368</v>
      </c>
      <c r="S27" s="42"/>
      <c r="T27" s="37">
        <f>(S26+S30)/2</f>
        <v>0</v>
      </c>
      <c r="U27" s="40">
        <f>C27*T27</f>
        <v>0</v>
      </c>
      <c r="V27" s="39"/>
      <c r="W27" s="36">
        <f>(V26+V28)/2</f>
        <v>9.1550000000000011</v>
      </c>
      <c r="X27" s="41">
        <f>C27*W27</f>
        <v>457.75000000010414</v>
      </c>
      <c r="Y27" s="39"/>
      <c r="Z27" s="36">
        <f>(Y26+Y28)/2</f>
        <v>2.5499999999999998</v>
      </c>
      <c r="AA27" s="41">
        <f>C27*Z27</f>
        <v>127.50000000002898</v>
      </c>
      <c r="AB27" s="39"/>
      <c r="AC27" s="36">
        <f>(AB26+AB28)/2</f>
        <v>5.0999999999999996</v>
      </c>
      <c r="AD27" s="40">
        <f>C27*AC27</f>
        <v>255.00000000005795</v>
      </c>
      <c r="AE27" s="39"/>
      <c r="AF27" s="36">
        <f>(AE26+AE28)/2</f>
        <v>4.0549999999999997</v>
      </c>
      <c r="AG27" s="40">
        <f>C27*AF27</f>
        <v>202.7500000000461</v>
      </c>
      <c r="AK27" s="44"/>
    </row>
    <row r="28" spans="1:37" s="38" customFormat="1" ht="13.5" customHeight="1" x14ac:dyDescent="0.2">
      <c r="A28" s="29">
        <f>A26+1</f>
        <v>10</v>
      </c>
      <c r="B28" s="30">
        <v>453.8</v>
      </c>
      <c r="C28" s="31"/>
      <c r="D28" s="39"/>
      <c r="E28" s="36"/>
      <c r="F28" s="40"/>
      <c r="G28" s="39"/>
      <c r="H28" s="36"/>
      <c r="I28" s="41"/>
      <c r="J28" s="32">
        <v>2.6</v>
      </c>
      <c r="K28" s="36"/>
      <c r="L28" s="35"/>
      <c r="M28" s="32">
        <v>0.93</v>
      </c>
      <c r="N28" s="36"/>
      <c r="O28" s="34"/>
      <c r="P28" s="32">
        <v>8.48</v>
      </c>
      <c r="Q28" s="36"/>
      <c r="R28" s="34"/>
      <c r="S28" s="32">
        <v>0</v>
      </c>
      <c r="T28" s="37"/>
      <c r="U28" s="34"/>
      <c r="V28" s="32">
        <v>9.1</v>
      </c>
      <c r="W28" s="36"/>
      <c r="X28" s="34"/>
      <c r="Y28" s="32">
        <v>2.8</v>
      </c>
      <c r="Z28" s="36"/>
      <c r="AA28" s="34"/>
      <c r="AB28" s="32">
        <v>5.6</v>
      </c>
      <c r="AC28" s="36"/>
      <c r="AD28" s="34"/>
      <c r="AE28" s="32">
        <v>3.5</v>
      </c>
      <c r="AF28" s="36"/>
      <c r="AG28" s="34"/>
      <c r="AK28" s="44"/>
    </row>
    <row r="29" spans="1:37" s="38" customFormat="1" ht="13.5" customHeight="1" x14ac:dyDescent="0.2">
      <c r="A29" s="29"/>
      <c r="B29" s="30"/>
      <c r="C29" s="31">
        <f>(B32-B28)*1000</f>
        <v>31.000000000005912</v>
      </c>
      <c r="D29" s="39"/>
      <c r="E29" s="36"/>
      <c r="F29" s="40"/>
      <c r="G29" s="39"/>
      <c r="H29" s="36"/>
      <c r="I29" s="41"/>
      <c r="J29" s="39" t="s">
        <v>18</v>
      </c>
      <c r="K29" s="36">
        <f>(J28+J32)/2</f>
        <v>2.52</v>
      </c>
      <c r="L29" s="40">
        <f>C29*K29</f>
        <v>78.120000000014898</v>
      </c>
      <c r="M29" s="39"/>
      <c r="N29" s="36">
        <f>(M28+M32)/2</f>
        <v>0.72</v>
      </c>
      <c r="O29" s="40">
        <f>F29*N29</f>
        <v>0</v>
      </c>
      <c r="P29" s="39"/>
      <c r="Q29" s="36">
        <f>(P28+P30)/2</f>
        <v>8.48</v>
      </c>
      <c r="R29" s="40">
        <f>C29*Q29</f>
        <v>262.88000000005013</v>
      </c>
      <c r="S29" s="42"/>
      <c r="T29" s="37">
        <f>(S28+S32)/2</f>
        <v>0</v>
      </c>
      <c r="U29" s="40">
        <f>C29*T29</f>
        <v>0</v>
      </c>
      <c r="V29" s="39"/>
      <c r="W29" s="36">
        <f>(V28+V30)/2</f>
        <v>9.1</v>
      </c>
      <c r="X29" s="41">
        <f>C29*W29</f>
        <v>282.1000000000538</v>
      </c>
      <c r="Y29" s="39"/>
      <c r="Z29" s="36">
        <f>(Y28+Y30)/2</f>
        <v>2.8</v>
      </c>
      <c r="AA29" s="41">
        <f>C29*Z29</f>
        <v>86.800000000016553</v>
      </c>
      <c r="AB29" s="39"/>
      <c r="AC29" s="36">
        <f>(AB28+AB30)/2</f>
        <v>5.6</v>
      </c>
      <c r="AD29" s="40">
        <f>C29*AC29</f>
        <v>173.60000000003311</v>
      </c>
      <c r="AE29" s="39"/>
      <c r="AF29" s="36">
        <f>(AE28+AE30)/2</f>
        <v>3.5</v>
      </c>
      <c r="AG29" s="40">
        <f>C29*AF29</f>
        <v>108.50000000002069</v>
      </c>
      <c r="AK29" s="44"/>
    </row>
    <row r="30" spans="1:37" s="38" customFormat="1" ht="13.5" customHeight="1" x14ac:dyDescent="0.2">
      <c r="A30" s="29">
        <f>A28+1</f>
        <v>11</v>
      </c>
      <c r="B30" s="30">
        <v>453.83100000000002</v>
      </c>
      <c r="C30" s="31"/>
      <c r="D30" s="32"/>
      <c r="E30" s="33"/>
      <c r="F30" s="34"/>
      <c r="G30" s="32"/>
      <c r="H30" s="33"/>
      <c r="I30" s="35"/>
      <c r="J30" s="32">
        <v>2.6</v>
      </c>
      <c r="K30" s="36"/>
      <c r="L30" s="35"/>
      <c r="M30" s="32">
        <v>0.93</v>
      </c>
      <c r="N30" s="36"/>
      <c r="O30" s="34"/>
      <c r="P30" s="32">
        <v>8.48</v>
      </c>
      <c r="Q30" s="36"/>
      <c r="R30" s="34"/>
      <c r="S30" s="32">
        <v>0</v>
      </c>
      <c r="T30" s="37"/>
      <c r="U30" s="34"/>
      <c r="V30" s="32">
        <v>9.1</v>
      </c>
      <c r="W30" s="36"/>
      <c r="X30" s="34"/>
      <c r="Y30" s="32">
        <v>2.8</v>
      </c>
      <c r="Z30" s="36"/>
      <c r="AA30" s="34"/>
      <c r="AB30" s="32">
        <v>5.6</v>
      </c>
      <c r="AC30" s="33"/>
      <c r="AD30" s="34"/>
      <c r="AE30" s="32">
        <v>3.5</v>
      </c>
      <c r="AF30" s="33"/>
      <c r="AG30" s="34"/>
      <c r="AK30" s="44"/>
    </row>
    <row r="31" spans="1:37" s="44" customFormat="1" ht="13.5" customHeight="1" x14ac:dyDescent="0.2">
      <c r="A31" s="51"/>
      <c r="B31" s="52"/>
      <c r="C31" s="53"/>
      <c r="D31" s="54"/>
      <c r="E31" s="55"/>
      <c r="F31" s="56"/>
      <c r="G31" s="54"/>
      <c r="H31" s="55"/>
      <c r="I31" s="57"/>
      <c r="J31" s="54"/>
      <c r="K31" s="55"/>
      <c r="L31" s="56"/>
      <c r="M31" s="54"/>
      <c r="N31" s="55"/>
      <c r="O31" s="56"/>
      <c r="P31" s="54"/>
      <c r="Q31" s="55"/>
      <c r="R31" s="56"/>
      <c r="S31" s="54"/>
      <c r="T31" s="55"/>
      <c r="U31" s="56"/>
      <c r="V31" s="54"/>
      <c r="W31" s="55"/>
      <c r="X31" s="57"/>
      <c r="Y31" s="54"/>
      <c r="Z31" s="55"/>
      <c r="AA31" s="57"/>
      <c r="AB31" s="54"/>
      <c r="AC31" s="55"/>
      <c r="AD31" s="56"/>
      <c r="AE31" s="54"/>
      <c r="AF31" s="55"/>
      <c r="AG31" s="56"/>
    </row>
    <row r="32" spans="1:37" s="38" customFormat="1" ht="13.5" customHeight="1" x14ac:dyDescent="0.2">
      <c r="A32" s="29">
        <f>A30+1</f>
        <v>12</v>
      </c>
      <c r="B32" s="30">
        <v>453.83100000000002</v>
      </c>
      <c r="C32" s="31"/>
      <c r="D32" s="32"/>
      <c r="E32" s="36"/>
      <c r="F32" s="34"/>
      <c r="G32" s="32"/>
      <c r="H32" s="36"/>
      <c r="I32" s="35"/>
      <c r="J32" s="32">
        <v>2.44</v>
      </c>
      <c r="K32" s="36"/>
      <c r="L32" s="35"/>
      <c r="M32" s="32">
        <v>0.51</v>
      </c>
      <c r="N32" s="36"/>
      <c r="O32" s="34"/>
      <c r="P32" s="32">
        <v>4.1399999999999997</v>
      </c>
      <c r="Q32" s="36"/>
      <c r="R32" s="34"/>
      <c r="S32" s="32">
        <v>0</v>
      </c>
      <c r="T32" s="37"/>
      <c r="U32" s="34"/>
      <c r="V32" s="32">
        <v>5.2</v>
      </c>
      <c r="W32" s="36"/>
      <c r="X32" s="34"/>
      <c r="Y32" s="32">
        <v>1.4</v>
      </c>
      <c r="Z32" s="36"/>
      <c r="AA32" s="34"/>
      <c r="AB32" s="32">
        <v>0</v>
      </c>
      <c r="AC32" s="36"/>
      <c r="AD32" s="34"/>
      <c r="AE32" s="32">
        <v>5.2</v>
      </c>
      <c r="AF32" s="36"/>
      <c r="AG32" s="34"/>
      <c r="AK32" s="44"/>
    </row>
    <row r="33" spans="1:42" s="38" customFormat="1" ht="13.5" customHeight="1" x14ac:dyDescent="0.2">
      <c r="A33" s="29"/>
      <c r="B33" s="30"/>
      <c r="C33" s="31">
        <f>(B34-B32)*1000</f>
        <v>118.99999999997135</v>
      </c>
      <c r="D33" s="39"/>
      <c r="E33" s="36" t="e">
        <f>(D32+#REF!)/2</f>
        <v>#REF!</v>
      </c>
      <c r="F33" s="40" t="e">
        <f>C33*E33</f>
        <v>#REF!</v>
      </c>
      <c r="G33" s="39"/>
      <c r="H33" s="36" t="e">
        <f>(G32+#REF!)/2</f>
        <v>#REF!</v>
      </c>
      <c r="I33" s="41" t="e">
        <f>C33*H33</f>
        <v>#REF!</v>
      </c>
      <c r="J33" s="39"/>
      <c r="K33" s="36">
        <f>(J32+J34)/2</f>
        <v>2.92</v>
      </c>
      <c r="L33" s="40">
        <f>C33*K33</f>
        <v>347.47999999991634</v>
      </c>
      <c r="M33" s="39"/>
      <c r="N33" s="36">
        <f>(M32+M34)/2</f>
        <v>0.72499999999999998</v>
      </c>
      <c r="O33" s="40">
        <f>C33*N33</f>
        <v>86.274999999979229</v>
      </c>
      <c r="P33" s="39"/>
      <c r="Q33" s="36">
        <f>(P32+P34)/2</f>
        <v>4.4450000000000003</v>
      </c>
      <c r="R33" s="40">
        <f>C33*Q33</f>
        <v>528.95499999987271</v>
      </c>
      <c r="S33" s="42"/>
      <c r="T33" s="37">
        <f>(S32+S34)/2</f>
        <v>0</v>
      </c>
      <c r="U33" s="40">
        <f>C33*T33</f>
        <v>0</v>
      </c>
      <c r="V33" s="39"/>
      <c r="W33" s="36">
        <f>(V32+V34)/2</f>
        <v>5.2</v>
      </c>
      <c r="X33" s="41">
        <f>C33*W33</f>
        <v>618.79999999985102</v>
      </c>
      <c r="Y33" s="39"/>
      <c r="Z33" s="36">
        <f>(Y32+Y34)/2</f>
        <v>1.39</v>
      </c>
      <c r="AA33" s="41">
        <f>C33*Z33</f>
        <v>165.40999999996018</v>
      </c>
      <c r="AB33" s="39"/>
      <c r="AC33" s="36">
        <f>(AB32+AB34)/2</f>
        <v>0</v>
      </c>
      <c r="AD33" s="40">
        <f>C33*AC33</f>
        <v>0</v>
      </c>
      <c r="AE33" s="39"/>
      <c r="AF33" s="36">
        <f>(AE32+AE34)/2</f>
        <v>5.2</v>
      </c>
      <c r="AG33" s="40">
        <f>C33*AF33</f>
        <v>618.79999999985102</v>
      </c>
      <c r="AK33" s="44"/>
    </row>
    <row r="34" spans="1:42" s="38" customFormat="1" ht="13.5" customHeight="1" x14ac:dyDescent="0.2">
      <c r="A34" s="29">
        <f>A32+1</f>
        <v>13</v>
      </c>
      <c r="B34" s="30">
        <v>453.95</v>
      </c>
      <c r="C34" s="31"/>
      <c r="D34" s="32"/>
      <c r="E34" s="33"/>
      <c r="F34" s="34"/>
      <c r="G34" s="32"/>
      <c r="H34" s="33"/>
      <c r="I34" s="35"/>
      <c r="J34" s="32">
        <v>3.4</v>
      </c>
      <c r="K34" s="33"/>
      <c r="L34" s="35"/>
      <c r="M34" s="32">
        <v>0.94</v>
      </c>
      <c r="N34" s="36"/>
      <c r="O34" s="34"/>
      <c r="P34" s="32">
        <v>4.75</v>
      </c>
      <c r="Q34" s="36"/>
      <c r="R34" s="34"/>
      <c r="S34" s="32">
        <v>0</v>
      </c>
      <c r="T34" s="37"/>
      <c r="U34" s="34"/>
      <c r="V34" s="32">
        <v>5.2</v>
      </c>
      <c r="W34" s="36"/>
      <c r="X34" s="34"/>
      <c r="Y34" s="32">
        <v>1.38</v>
      </c>
      <c r="Z34" s="36"/>
      <c r="AA34" s="34"/>
      <c r="AB34" s="32">
        <v>0</v>
      </c>
      <c r="AC34" s="33"/>
      <c r="AD34" s="34"/>
      <c r="AE34" s="32">
        <v>5.2</v>
      </c>
      <c r="AF34" s="33"/>
      <c r="AG34" s="34"/>
      <c r="AK34" s="44"/>
    </row>
    <row r="35" spans="1:42" s="38" customFormat="1" ht="13.5" customHeight="1" x14ac:dyDescent="0.2">
      <c r="A35" s="29"/>
      <c r="B35" s="30"/>
      <c r="C35" s="31">
        <f>(B36-B34)*1000</f>
        <v>43.000000000006366</v>
      </c>
      <c r="D35" s="39"/>
      <c r="E35" s="36">
        <f>(D34+D36)/2</f>
        <v>0</v>
      </c>
      <c r="F35" s="40">
        <f>C35*E35</f>
        <v>0</v>
      </c>
      <c r="G35" s="39"/>
      <c r="H35" s="36">
        <f>(G34+G36)/2</f>
        <v>0</v>
      </c>
      <c r="I35" s="41">
        <f>C35*H35</f>
        <v>0</v>
      </c>
      <c r="J35" s="39"/>
      <c r="K35" s="36">
        <f>(J34+J36)/2</f>
        <v>3.375</v>
      </c>
      <c r="L35" s="40">
        <f>C35*K35</f>
        <v>145.12500000002149</v>
      </c>
      <c r="M35" s="39"/>
      <c r="N35" s="36">
        <f>(M34+M36)/2</f>
        <v>0.95</v>
      </c>
      <c r="O35" s="40">
        <f>C35*N35</f>
        <v>40.850000000006048</v>
      </c>
      <c r="P35" s="39"/>
      <c r="Q35" s="36">
        <f>(P34+P36)/2</f>
        <v>5.1050000000000004</v>
      </c>
      <c r="R35" s="40">
        <f>C35*Q35</f>
        <v>219.51500000003253</v>
      </c>
      <c r="S35" s="42"/>
      <c r="T35" s="37">
        <f>(S34+S36)/2</f>
        <v>0</v>
      </c>
      <c r="U35" s="40">
        <f>C35*T35</f>
        <v>0</v>
      </c>
      <c r="V35" s="39"/>
      <c r="W35" s="36">
        <f>(V34+V36)/2</f>
        <v>6</v>
      </c>
      <c r="X35" s="41">
        <f>C35*W35</f>
        <v>258.0000000000382</v>
      </c>
      <c r="Y35" s="39"/>
      <c r="Z35" s="36">
        <f>(Y34+Y36)/2</f>
        <v>1.5299999999999998</v>
      </c>
      <c r="AA35" s="41">
        <f>C35*Z35</f>
        <v>65.790000000009726</v>
      </c>
      <c r="AB35" s="39"/>
      <c r="AC35" s="36">
        <f>(AB34+AB36)/2</f>
        <v>0</v>
      </c>
      <c r="AD35" s="40">
        <f>C35*AC35</f>
        <v>0</v>
      </c>
      <c r="AE35" s="39"/>
      <c r="AF35" s="36">
        <f>(AE34+AE36)/2</f>
        <v>6</v>
      </c>
      <c r="AG35" s="40">
        <f>C35*AF35</f>
        <v>258.0000000000382</v>
      </c>
      <c r="AK35" s="44"/>
    </row>
    <row r="36" spans="1:42" s="38" customFormat="1" ht="13.5" customHeight="1" thickBot="1" x14ac:dyDescent="0.25">
      <c r="A36" s="29">
        <f>A34+1</f>
        <v>14</v>
      </c>
      <c r="B36" s="30">
        <v>453.99299999999999</v>
      </c>
      <c r="C36" s="31"/>
      <c r="D36" s="32"/>
      <c r="E36" s="33"/>
      <c r="F36" s="34"/>
      <c r="G36" s="32"/>
      <c r="H36" s="33"/>
      <c r="I36" s="35"/>
      <c r="J36" s="32">
        <v>3.35</v>
      </c>
      <c r="K36" s="33"/>
      <c r="L36" s="35"/>
      <c r="M36" s="32">
        <v>0.96</v>
      </c>
      <c r="N36" s="36"/>
      <c r="O36" s="34"/>
      <c r="P36" s="32">
        <v>5.46</v>
      </c>
      <c r="Q36" s="36"/>
      <c r="R36" s="34"/>
      <c r="S36" s="32">
        <v>0</v>
      </c>
      <c r="T36" s="37"/>
      <c r="U36" s="34"/>
      <c r="V36" s="32">
        <v>6.8</v>
      </c>
      <c r="W36" s="36"/>
      <c r="X36" s="34"/>
      <c r="Y36" s="32">
        <v>1.68</v>
      </c>
      <c r="Z36" s="36"/>
      <c r="AA36" s="34"/>
      <c r="AB36" s="32">
        <v>0</v>
      </c>
      <c r="AC36" s="33"/>
      <c r="AD36" s="34"/>
      <c r="AE36" s="32">
        <v>6.8</v>
      </c>
      <c r="AF36" s="33"/>
      <c r="AG36" s="34"/>
      <c r="AK36" s="44"/>
    </row>
    <row r="37" spans="1:42" s="48" customFormat="1" ht="15.75" customHeight="1" x14ac:dyDescent="0.2">
      <c r="A37" s="109"/>
      <c r="B37" s="65"/>
      <c r="C37" s="66"/>
      <c r="D37" s="67"/>
      <c r="E37" s="68"/>
      <c r="F37" s="67"/>
      <c r="G37" s="67"/>
      <c r="H37" s="68"/>
      <c r="I37" s="68"/>
      <c r="J37" s="67"/>
      <c r="K37" s="68"/>
      <c r="L37" s="69">
        <f>SUM(L9:L36)</f>
        <v>2139.0749999999962</v>
      </c>
      <c r="M37" s="59"/>
      <c r="N37" s="59"/>
      <c r="O37" s="60">
        <f>SUM(O9:O36)</f>
        <v>578.19499999999323</v>
      </c>
      <c r="P37" s="61" t="s">
        <v>14</v>
      </c>
      <c r="Q37" s="59"/>
      <c r="R37" s="60">
        <f>SUM(R9:R36)</f>
        <v>5188.5500000000138</v>
      </c>
      <c r="S37" s="59"/>
      <c r="T37" s="59"/>
      <c r="U37" s="60">
        <f>SUM(U9:U36)</f>
        <v>304.44999999998998</v>
      </c>
      <c r="V37" s="59"/>
      <c r="W37" s="59"/>
      <c r="X37" s="60">
        <f>SUM(X9:X36)</f>
        <v>5473.1000000000349</v>
      </c>
      <c r="Y37" s="59"/>
      <c r="Z37" s="59"/>
      <c r="AA37" s="60">
        <f>SUM(AA9:AA36)</f>
        <v>1566.1299999999949</v>
      </c>
      <c r="AB37" s="59"/>
      <c r="AC37" s="62" t="s">
        <v>20</v>
      </c>
      <c r="AD37" s="63">
        <f>SUM(AD9:AD36)</f>
        <v>4077.7500000000327</v>
      </c>
      <c r="AE37" s="64"/>
      <c r="AF37" s="64"/>
      <c r="AG37" s="63">
        <f>SUM(AG9:AG36)</f>
        <v>1419.5500000000088</v>
      </c>
    </row>
    <row r="38" spans="1:42" s="48" customFormat="1" ht="15.75" customHeight="1" x14ac:dyDescent="0.2">
      <c r="A38" s="58"/>
      <c r="B38" s="45"/>
      <c r="C38" s="46"/>
      <c r="D38" s="26"/>
      <c r="E38" s="49"/>
      <c r="F38" s="26"/>
      <c r="G38" s="26"/>
      <c r="H38" s="49"/>
      <c r="I38" s="49"/>
      <c r="J38" s="26"/>
      <c r="K38" s="49"/>
      <c r="L38" s="49"/>
      <c r="M38" s="26"/>
      <c r="N38" s="26"/>
      <c r="O38" s="26"/>
      <c r="P38" s="47" t="s">
        <v>15</v>
      </c>
      <c r="Q38" s="26"/>
      <c r="R38" s="26">
        <v>2373.6</v>
      </c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49" t="s">
        <v>21</v>
      </c>
      <c r="AD38" s="73">
        <f>SUM(AD9:AD21)</f>
        <v>3420.39999999989</v>
      </c>
    </row>
    <row r="39" spans="1:42" s="48" customFormat="1" ht="15.75" customHeight="1" x14ac:dyDescent="0.2">
      <c r="A39" s="58"/>
      <c r="B39" s="45"/>
      <c r="C39" s="46"/>
      <c r="D39" s="26"/>
      <c r="E39" s="49"/>
      <c r="F39" s="26"/>
      <c r="G39" s="26"/>
      <c r="H39" s="49"/>
      <c r="I39" s="49"/>
      <c r="J39" s="26"/>
      <c r="K39" s="49"/>
      <c r="L39" s="49"/>
      <c r="M39" s="26"/>
      <c r="N39" s="26"/>
      <c r="O39" s="26"/>
      <c r="P39" s="27" t="s">
        <v>16</v>
      </c>
      <c r="Q39" s="25"/>
      <c r="R39" s="25">
        <f>R37-R38</f>
        <v>2814.9500000000139</v>
      </c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49"/>
      <c r="AD39" s="26"/>
    </row>
    <row r="40" spans="1:42" s="18" customFormat="1" ht="9.6" customHeight="1" x14ac:dyDescent="0.2">
      <c r="A40" s="10"/>
      <c r="B40" s="14"/>
      <c r="C40" s="15"/>
      <c r="D40" s="16"/>
      <c r="E40" s="19"/>
      <c r="F40" s="16"/>
      <c r="G40" s="16"/>
      <c r="H40" s="19"/>
      <c r="I40" s="19"/>
      <c r="J40" s="16"/>
      <c r="K40" s="19"/>
      <c r="L40" s="19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</row>
    <row r="41" spans="1:42" customFormat="1" ht="13.7" customHeight="1" x14ac:dyDescent="0.2"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K41" s="76"/>
    </row>
    <row r="42" spans="1:42" customFormat="1" ht="9" customHeight="1" x14ac:dyDescent="0.2"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K42" s="76"/>
    </row>
    <row r="43" spans="1:42" customFormat="1" ht="13.7" customHeight="1" x14ac:dyDescent="0.2"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K43" s="76"/>
    </row>
    <row r="44" spans="1:42" customFormat="1" ht="9" customHeight="1" x14ac:dyDescent="0.2"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K44" s="76"/>
    </row>
    <row r="45" spans="1:42" customFormat="1" ht="9" customHeight="1" x14ac:dyDescent="0.2"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K45" s="76"/>
    </row>
    <row r="46" spans="1:42" customFormat="1" ht="9" customHeight="1" x14ac:dyDescent="0.2"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4"/>
      <c r="W46" s="24"/>
      <c r="X46" s="24"/>
      <c r="Y46" s="24"/>
      <c r="Z46" s="24"/>
      <c r="AA46" s="24"/>
      <c r="AB46" s="24"/>
      <c r="AK46" s="76"/>
    </row>
    <row r="47" spans="1:42" ht="9" customHeight="1" x14ac:dyDescent="0.2"/>
    <row r="48" spans="1:42" ht="9" customHeight="1" x14ac:dyDescent="0.2"/>
    <row r="49" ht="9" customHeight="1" x14ac:dyDescent="0.2"/>
    <row r="50" ht="9" customHeight="1" x14ac:dyDescent="0.2"/>
    <row r="51" ht="9" customHeight="1" x14ac:dyDescent="0.2"/>
    <row r="52" ht="9" customHeight="1" x14ac:dyDescent="0.2"/>
    <row r="53" ht="9" customHeight="1" x14ac:dyDescent="0.2"/>
    <row r="54" ht="9" customHeight="1" x14ac:dyDescent="0.2"/>
    <row r="55" ht="9" customHeight="1" x14ac:dyDescent="0.2"/>
    <row r="56" ht="9" customHeight="1" x14ac:dyDescent="0.2"/>
    <row r="57" ht="9" customHeight="1" x14ac:dyDescent="0.2"/>
    <row r="58" ht="9" customHeight="1" x14ac:dyDescent="0.2"/>
    <row r="59" ht="9" customHeight="1" x14ac:dyDescent="0.2"/>
    <row r="60" ht="9" customHeight="1" x14ac:dyDescent="0.2"/>
    <row r="61" ht="9" customHeight="1" x14ac:dyDescent="0.2"/>
    <row r="62" ht="9" customHeight="1" x14ac:dyDescent="0.2"/>
    <row r="63" ht="9" customHeight="1" x14ac:dyDescent="0.2"/>
    <row r="64" ht="9" customHeight="1" x14ac:dyDescent="0.2"/>
    <row r="65" ht="9" customHeight="1" x14ac:dyDescent="0.2"/>
    <row r="66" ht="9" customHeight="1" x14ac:dyDescent="0.2"/>
    <row r="67" ht="9" customHeight="1" x14ac:dyDescent="0.2"/>
    <row r="68" ht="9" customHeight="1" x14ac:dyDescent="0.2"/>
    <row r="69" ht="9" customHeight="1" x14ac:dyDescent="0.2"/>
    <row r="70" ht="9" customHeight="1" x14ac:dyDescent="0.2"/>
    <row r="71" ht="9" customHeight="1" x14ac:dyDescent="0.2"/>
    <row r="72" ht="9" customHeight="1" x14ac:dyDescent="0.2"/>
  </sheetData>
  <mergeCells count="10">
    <mergeCell ref="AE6:AG6"/>
    <mergeCell ref="S6:U6"/>
    <mergeCell ref="V6:X6"/>
    <mergeCell ref="Y6:AA6"/>
    <mergeCell ref="AB6:AD6"/>
    <mergeCell ref="M6:O6"/>
    <mergeCell ref="P6:R6"/>
    <mergeCell ref="D6:F6"/>
    <mergeCell ref="G6:I6"/>
    <mergeCell ref="J6:L6"/>
  </mergeCells>
  <phoneticPr fontId="0" type="noConversion"/>
  <pageMargins left="0.43307086614173229" right="0.43307086614173229" top="0.35433070866141736" bottom="0.27559055118110237" header="0.15748031496062992" footer="0.15748031496062992"/>
  <pageSetup paperSize="9" scale="90" firstPageNumber="0" fitToHeight="0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484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 zem. práce</vt:lpstr>
      <vt:lpstr>'VV zem. práce'!Názvy_tisku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ing.Vladimír Řeháček</dc:creator>
  <cp:keywords/>
  <dc:description/>
  <cp:lastModifiedBy>Notebook</cp:lastModifiedBy>
  <cp:revision>5</cp:revision>
  <cp:lastPrinted>2017-01-10T06:18:14Z</cp:lastPrinted>
  <dcterms:created xsi:type="dcterms:W3CDTF">2003-11-04T09:13:38Z</dcterms:created>
  <dcterms:modified xsi:type="dcterms:W3CDTF">2017-01-10T06:19:01Z</dcterms:modified>
</cp:coreProperties>
</file>